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7100" windowHeight="9090" tabRatio="787"/>
  </bookViews>
  <sheets>
    <sheet name="прил.5. 2012 (1 кв)" sheetId="4" r:id="rId1"/>
    <sheet name="прил.4. 2012 (1 кв)" sheetId="3" r:id="rId2"/>
  </sheets>
  <definedNames>
    <definedName name="_xlnm.Print_Titles" localSheetId="0">'прил.5. 2012 (1 кв)'!$7:$9</definedName>
  </definedNames>
  <calcPr calcId="145621"/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1" i="4"/>
  <c r="G10" i="4"/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10" i="4"/>
  <c r="M19" i="4"/>
  <c r="H23" i="4"/>
  <c r="H20" i="4"/>
  <c r="H22" i="4"/>
  <c r="M20" i="4"/>
  <c r="M13" i="4"/>
  <c r="P30" i="4" l="1"/>
  <c r="H31" i="4" l="1"/>
  <c r="F31" i="4"/>
  <c r="H30" i="4"/>
  <c r="O30" i="4"/>
  <c r="F30" i="4" s="1"/>
  <c r="H29" i="4"/>
  <c r="H28" i="4"/>
  <c r="F28" i="4"/>
  <c r="H27" i="4"/>
  <c r="F27" i="4"/>
  <c r="H26" i="4"/>
  <c r="F26" i="4"/>
  <c r="H25" i="4"/>
  <c r="F25" i="4"/>
  <c r="S24" i="4"/>
  <c r="H24" i="4"/>
  <c r="I24" i="4" s="1"/>
  <c r="F24" i="4"/>
  <c r="F23" i="4"/>
  <c r="F22" i="4"/>
  <c r="H21" i="4"/>
  <c r="F21" i="4"/>
  <c r="F20" i="4"/>
  <c r="H19" i="4"/>
  <c r="F19" i="4"/>
  <c r="H18" i="4"/>
  <c r="I18" i="4" s="1"/>
  <c r="F18" i="4"/>
  <c r="M17" i="4"/>
  <c r="H17" i="4" s="1"/>
  <c r="F17" i="4"/>
  <c r="F16" i="4"/>
  <c r="F15" i="4"/>
  <c r="H14" i="4"/>
  <c r="F14" i="4"/>
  <c r="E14" i="4" s="1"/>
  <c r="H13" i="4"/>
  <c r="F13" i="4"/>
  <c r="E13" i="4" s="1"/>
  <c r="H12" i="4"/>
  <c r="F12" i="4"/>
  <c r="E12" i="4" s="1"/>
  <c r="H11" i="4"/>
  <c r="F11" i="4"/>
  <c r="E11" i="4" s="1"/>
  <c r="H10" i="4"/>
  <c r="F10" i="4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E13" i="3"/>
  <c r="E8" i="3" s="1"/>
  <c r="E27" i="3" s="1"/>
  <c r="D13" i="3"/>
  <c r="D8" i="3" s="1"/>
  <c r="D27" i="3" s="1"/>
  <c r="G12" i="3"/>
  <c r="F12" i="3"/>
  <c r="G11" i="3"/>
  <c r="F11" i="3"/>
  <c r="G10" i="3"/>
  <c r="F10" i="3"/>
  <c r="G9" i="3"/>
  <c r="F9" i="3"/>
  <c r="I14" i="4" l="1"/>
  <c r="I13" i="4"/>
  <c r="I12" i="4"/>
  <c r="I11" i="4"/>
  <c r="I31" i="4"/>
  <c r="I30" i="4"/>
  <c r="F29" i="4"/>
  <c r="I29" i="4" s="1"/>
  <c r="I28" i="4"/>
  <c r="I27" i="4"/>
  <c r="I26" i="4"/>
  <c r="I25" i="4"/>
  <c r="I23" i="4"/>
  <c r="I19" i="4"/>
  <c r="I10" i="4"/>
  <c r="F13" i="3"/>
  <c r="G13" i="3"/>
  <c r="I20" i="4"/>
  <c r="I17" i="4"/>
  <c r="I21" i="4"/>
  <c r="I22" i="4"/>
  <c r="G27" i="3"/>
  <c r="F27" i="3"/>
  <c r="F8" i="3"/>
</calcChain>
</file>

<file path=xl/sharedStrings.xml><?xml version="1.0" encoding="utf-8"?>
<sst xmlns="http://schemas.openxmlformats.org/spreadsheetml/2006/main" count="145" uniqueCount="115">
  <si>
    <t>приложение 4</t>
  </si>
  <si>
    <t>Информация по объему финансирования мероприятий ведомственной целевой программы "Содержание объектов благоустройства, городских дорог, текущий ремонт дорог на территории города Югорска на 2010-2012 годы"</t>
  </si>
  <si>
    <t>прил.4</t>
  </si>
  <si>
    <t>в тыс. руб.</t>
  </si>
  <si>
    <t>№ п/п</t>
  </si>
  <si>
    <t>Наименование мероприятий</t>
  </si>
  <si>
    <t>Источники финанси-рования</t>
  </si>
  <si>
    <t>Предусмотрено по утвержденной программе</t>
  </si>
  <si>
    <t>Фактически профинансировано за отчетный период</t>
  </si>
  <si>
    <t>% исполнения</t>
  </si>
  <si>
    <t>проверка</t>
  </si>
  <si>
    <t xml:space="preserve">Содержание объектов благоустройства, в том числе </t>
  </si>
  <si>
    <t>бюджет города</t>
  </si>
  <si>
    <t>Освещение города</t>
  </si>
  <si>
    <t>Озеленение города</t>
  </si>
  <si>
    <t>Озеленение сквера</t>
  </si>
  <si>
    <t>Содержание кладбища</t>
  </si>
  <si>
    <t>Прочее благоустройство, в том числе:</t>
  </si>
  <si>
    <t>6.1</t>
  </si>
  <si>
    <t>Содержание памятника-мемориала</t>
  </si>
  <si>
    <t>6.2</t>
  </si>
  <si>
    <t>Содержание подземного перехода</t>
  </si>
  <si>
    <t>6.3</t>
  </si>
  <si>
    <t>6.4</t>
  </si>
  <si>
    <t>Содержание городского пруда</t>
  </si>
  <si>
    <t>6.5</t>
  </si>
  <si>
    <t>Санитарный отлов животных</t>
  </si>
  <si>
    <t>6.6</t>
  </si>
  <si>
    <t>Содержание и ремонт детских площадок</t>
  </si>
  <si>
    <t>6.7</t>
  </si>
  <si>
    <t>Содержание пожарных водоемов и пожгидрантов</t>
  </si>
  <si>
    <t>6.8</t>
  </si>
  <si>
    <t>Содержание малых архитектурных форм</t>
  </si>
  <si>
    <t>6.9</t>
  </si>
  <si>
    <t>Содержание автобусных остановок</t>
  </si>
  <si>
    <t>6.10</t>
  </si>
  <si>
    <t>Содержание контейнерной площадки ул.Газовиков</t>
  </si>
  <si>
    <t>6.11</t>
  </si>
  <si>
    <t>Снос ветхих строений</t>
  </si>
  <si>
    <t>6.12</t>
  </si>
  <si>
    <t>Подготовка к Новому году</t>
  </si>
  <si>
    <t>Содержание и текущий ремонт городских дорог</t>
  </si>
  <si>
    <t>ВСЕГО</t>
  </si>
  <si>
    <t>директор департамента жилищно-коммунального   и строительного комплекса</t>
  </si>
  <si>
    <t>Бандурин В.К.</t>
  </si>
  <si>
    <t>(руководитель субъекта бюджетного ппланирования)</t>
  </si>
  <si>
    <t>(Ф.И.О.)</t>
  </si>
  <si>
    <t>(подпись)</t>
  </si>
  <si>
    <t>исп. начальник ПЭО ДЖКиСК Смолина Е.А., тел.7-04-76</t>
  </si>
  <si>
    <t>(исполнитель, должность, подпись, телефон)</t>
  </si>
  <si>
    <t>приложение 5</t>
  </si>
  <si>
    <t>Информация</t>
  </si>
  <si>
    <t>по финансированию и выполнению мероприятий городской целевой программы</t>
  </si>
  <si>
    <t>Наименование показателей результативности программы</t>
  </si>
  <si>
    <t>Ед. изм.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</si>
  <si>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</si>
  <si>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</si>
  <si>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</si>
  <si>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 гр.8/гр.6, %</t>
  </si>
  <si>
    <t>площадь, кв.м</t>
  </si>
  <si>
    <t>протяж-сть, м</t>
  </si>
  <si>
    <t>сумма, руб.</t>
  </si>
  <si>
    <t>население, чел.</t>
  </si>
  <si>
    <t>На весь период реализации</t>
  </si>
  <si>
    <t>На отчетный период</t>
  </si>
  <si>
    <t>С начала реализации</t>
  </si>
  <si>
    <t>9=8/6</t>
  </si>
  <si>
    <t xml:space="preserve">Затраты на обслуживание 1 км сетей уличного освещения </t>
  </si>
  <si>
    <t>тыс. руб. на 1 км</t>
  </si>
  <si>
    <t>весь комплекс</t>
  </si>
  <si>
    <t>Количество светильников, приходящихся на 1 жителя</t>
  </si>
  <si>
    <t>ед. на 1 жителя</t>
  </si>
  <si>
    <t>Протяженность сетей уличного освещения на 1 жителя</t>
  </si>
  <si>
    <t>км на 1 жителя</t>
  </si>
  <si>
    <t>Площадь  газонов в расчете на 1 жителя</t>
  </si>
  <si>
    <t>кв.м на 1 жителя</t>
  </si>
  <si>
    <t>Количество цветов в расчете на 1 жителя</t>
  </si>
  <si>
    <t>Площадь  газонов сквера в расчете на 1 жителя</t>
  </si>
  <si>
    <t>кв.м. на 1 жителя</t>
  </si>
  <si>
    <t>Количество цветов сквера в расчете на 1 жителя</t>
  </si>
  <si>
    <t>Затраты на обслуживание 1 кв.м кладбища</t>
  </si>
  <si>
    <t>руб. на 1 кв.м</t>
  </si>
  <si>
    <t>Затраты на обслуживание 1 кв.м площади памятника</t>
  </si>
  <si>
    <t>Затраты на обслуживание 1 кв.м площади перехода</t>
  </si>
  <si>
    <t>Затраты на обслуживание 1 кв.м городских  площадей</t>
  </si>
  <si>
    <t>Затраты на обслуживание 1 кв.м. обслуживаемой площади пруда</t>
  </si>
  <si>
    <t>Затраты на отлов 1 животного</t>
  </si>
  <si>
    <t>руб. на 1 животное</t>
  </si>
  <si>
    <t>Затраты на обслуживание и ремонт 1 городка</t>
  </si>
  <si>
    <t>руб. на 1 ед.</t>
  </si>
  <si>
    <t>Затраты на обслуживание  1 пожводоёма</t>
  </si>
  <si>
    <t>Затраты на обслуживание  1 пожгидранта</t>
  </si>
  <si>
    <t>Затраты на 1 ед. малых архитектурных форм</t>
  </si>
  <si>
    <t>Затраты на обслуживание 1 автобусной остановки</t>
  </si>
  <si>
    <t>Затраты на содержание 1 кв. м конт. площадки</t>
  </si>
  <si>
    <t xml:space="preserve">Затраты на содержание 1 кв.м городских дорог </t>
  </si>
  <si>
    <t>Затраты на содержание 1 км. городских дорог</t>
  </si>
  <si>
    <t>тыс.руб. на 1 км</t>
  </si>
  <si>
    <t>Затраты на текущий ремонт 1 кв.м. городских дорог</t>
  </si>
  <si>
    <t>директор  департамента жилищно-коммунального и строительного комплекса администрации города Югорска</t>
  </si>
  <si>
    <t>за 1 квартал 2012 года (в нарастании с начала года)</t>
  </si>
  <si>
    <t>Заместитель главы администрации города -</t>
  </si>
  <si>
    <t>Содержание городских  площадей</t>
  </si>
  <si>
    <t>2012 год</t>
  </si>
  <si>
    <t>в год</t>
  </si>
  <si>
    <t>Заместитель главы администрации города-</t>
  </si>
  <si>
    <t>1 кв.</t>
  </si>
  <si>
    <r>
      <t>"Содержание объектов благоустройства, городских дорог, текущий ремонт дорог на территории города Югорска на 2010-2012 годы" за 1</t>
    </r>
    <r>
      <rPr>
        <b/>
        <u/>
        <sz val="12"/>
        <rFont val="Times New Roman"/>
        <family val="1"/>
        <charset val="204"/>
      </rPr>
      <t xml:space="preserve"> квартал 2012 года </t>
    </r>
    <r>
      <rPr>
        <b/>
        <sz val="12"/>
        <rFont val="Times New Roman"/>
        <family val="1"/>
        <charset val="204"/>
      </rPr>
      <t>(в нарастании с начала года)</t>
    </r>
  </si>
  <si>
    <t>по данным А.В. за 4 кв. 2011</t>
  </si>
  <si>
    <t>ср.-арифметич. - факт за 3 года</t>
  </si>
  <si>
    <r>
      <t xml:space="preserve"> на год </t>
    </r>
    <r>
      <rPr>
        <b/>
        <u/>
        <sz val="10"/>
        <color rgb="FF0070C0"/>
        <rFont val="Times New Roman"/>
        <family val="1"/>
        <charset val="204"/>
      </rPr>
      <t>план</t>
    </r>
  </si>
  <si>
    <r>
      <t xml:space="preserve">1  квартал </t>
    </r>
    <r>
      <rPr>
        <b/>
        <u/>
        <sz val="10"/>
        <color rgb="FF0070C0"/>
        <rFont val="Times New Roman"/>
        <family val="1"/>
        <charset val="204"/>
      </rPr>
      <t>факт</t>
    </r>
  </si>
  <si>
    <r>
      <t xml:space="preserve">за 2011 год </t>
    </r>
    <r>
      <rPr>
        <b/>
        <u/>
        <sz val="10"/>
        <color rgb="FF990099"/>
        <rFont val="Times New Roman"/>
        <family val="1"/>
        <charset val="204"/>
      </rPr>
      <t>факт</t>
    </r>
  </si>
  <si>
    <t>(гр.4+гр.14+гр.16)/3</t>
  </si>
  <si>
    <t>кол-во, ед.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</si>
</sst>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3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FF33CC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990099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b/>
      <u/>
      <sz val="10"/>
      <color rgb="FF9900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3" fontId="10" fillId="0" borderId="6" xfId="1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2" fillId="0" borderId="5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3" fontId="10" fillId="0" borderId="6" xfId="1" applyNumberFormat="1" applyFont="1" applyFill="1" applyBorder="1" applyAlignment="1" applyProtection="1">
      <alignment horizontal="right" vertical="center" wrapText="1"/>
    </xf>
    <xf numFmtId="0" fontId="8" fillId="0" borderId="5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165" fontId="24" fillId="0" borderId="5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7" fillId="2" borderId="5" xfId="0" applyNumberFormat="1" applyFont="1" applyFill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vertical="center" wrapText="1"/>
    </xf>
    <xf numFmtId="3" fontId="24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3" fontId="27" fillId="2" borderId="5" xfId="0" applyNumberFormat="1" applyFont="1" applyFill="1" applyBorder="1" applyAlignment="1">
      <alignment vertical="center" wrapText="1"/>
    </xf>
    <xf numFmtId="4" fontId="29" fillId="0" borderId="5" xfId="0" applyNumberFormat="1" applyFont="1" applyBorder="1" applyAlignment="1">
      <alignment horizontal="center"/>
    </xf>
    <xf numFmtId="4" fontId="2" fillId="0" borderId="0" xfId="0" applyNumberFormat="1" applyFont="1"/>
    <xf numFmtId="0" fontId="18" fillId="0" borderId="0" xfId="0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1" fillId="0" borderId="5" xfId="0" applyNumberFormat="1" applyFont="1" applyBorder="1" applyAlignment="1">
      <alignment horizontal="center"/>
    </xf>
    <xf numFmtId="3" fontId="27" fillId="2" borderId="5" xfId="0" applyNumberFormat="1" applyFont="1" applyFill="1" applyBorder="1" applyAlignment="1">
      <alignment horizontal="right" vertical="center" wrapText="1"/>
    </xf>
    <xf numFmtId="3" fontId="23" fillId="2" borderId="14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3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99"/>
  <sheetViews>
    <sheetView tabSelected="1" topLeftCell="A37" zoomScale="110" zoomScaleNormal="110" workbookViewId="0">
      <selection activeCell="A21" sqref="A21"/>
    </sheetView>
  </sheetViews>
  <sheetFormatPr defaultRowHeight="12.75" x14ac:dyDescent="0.2"/>
  <cols>
    <col min="1" max="1" width="5.5703125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39"/>
      <c r="B1" s="39"/>
      <c r="C1" s="39"/>
      <c r="D1" s="39"/>
      <c r="E1" s="39"/>
      <c r="F1" s="39"/>
      <c r="G1" s="39"/>
      <c r="H1" s="39"/>
      <c r="I1" s="40" t="s">
        <v>50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8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8" customHeight="1" x14ac:dyDescent="0.2">
      <c r="A3" s="103" t="s">
        <v>51</v>
      </c>
      <c r="B3" s="103"/>
      <c r="C3" s="103"/>
      <c r="D3" s="103"/>
      <c r="E3" s="103"/>
      <c r="F3" s="103"/>
      <c r="G3" s="103"/>
      <c r="H3" s="103"/>
      <c r="I3" s="10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6.5" customHeight="1" x14ac:dyDescent="0.2">
      <c r="A4" s="103" t="s">
        <v>52</v>
      </c>
      <c r="B4" s="103"/>
      <c r="C4" s="103"/>
      <c r="D4" s="103"/>
      <c r="E4" s="103"/>
      <c r="F4" s="103"/>
      <c r="G4" s="103"/>
      <c r="H4" s="103"/>
      <c r="I4" s="10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33.75" customHeight="1" x14ac:dyDescent="0.2">
      <c r="A5" s="103" t="s">
        <v>107</v>
      </c>
      <c r="B5" s="103"/>
      <c r="C5" s="103"/>
      <c r="D5" s="103"/>
      <c r="E5" s="103"/>
      <c r="F5" s="103"/>
      <c r="G5" s="103"/>
      <c r="H5" s="103"/>
      <c r="I5" s="10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9.5" customHeight="1" x14ac:dyDescent="0.2">
      <c r="A6" s="41"/>
      <c r="B6" s="41"/>
      <c r="C6" s="41"/>
      <c r="D6" s="41"/>
      <c r="E6" s="42"/>
      <c r="F6" s="42"/>
      <c r="G6" s="42"/>
      <c r="H6" s="42"/>
      <c r="I6" s="41"/>
      <c r="J6" s="89" t="s">
        <v>106</v>
      </c>
      <c r="K6" s="39"/>
      <c r="L6" s="104" t="s">
        <v>103</v>
      </c>
      <c r="M6" s="104"/>
      <c r="N6" s="104"/>
      <c r="O6" s="10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ht="32.25" customHeight="1" x14ac:dyDescent="0.2">
      <c r="A7" s="96" t="s">
        <v>4</v>
      </c>
      <c r="B7" s="96" t="s">
        <v>53</v>
      </c>
      <c r="C7" s="96" t="s">
        <v>54</v>
      </c>
      <c r="D7" s="96" t="s">
        <v>55</v>
      </c>
      <c r="E7" s="105" t="s">
        <v>56</v>
      </c>
      <c r="F7" s="106"/>
      <c r="G7" s="107" t="s">
        <v>57</v>
      </c>
      <c r="H7" s="108"/>
      <c r="I7" s="96" t="s">
        <v>58</v>
      </c>
      <c r="J7" s="88"/>
      <c r="K7" s="39"/>
      <c r="L7" s="44" t="s">
        <v>114</v>
      </c>
      <c r="M7" s="45" t="s">
        <v>59</v>
      </c>
      <c r="N7" s="45" t="s">
        <v>60</v>
      </c>
      <c r="O7" s="98" t="s">
        <v>61</v>
      </c>
      <c r="P7" s="99"/>
      <c r="Q7" s="45" t="s">
        <v>62</v>
      </c>
      <c r="R7" s="46"/>
      <c r="S7" s="46"/>
      <c r="T7" s="46"/>
      <c r="U7" s="46"/>
      <c r="V7" s="46"/>
      <c r="W7" s="46"/>
      <c r="X7" s="47"/>
      <c r="Y7" s="39"/>
      <c r="Z7" s="39"/>
      <c r="AA7" s="39"/>
      <c r="AB7" s="39"/>
      <c r="AC7" s="39"/>
      <c r="AD7" s="39"/>
      <c r="AE7" s="39"/>
      <c r="AF7" s="39"/>
    </row>
    <row r="8" spans="1:32" ht="32.25" customHeight="1" x14ac:dyDescent="0.2">
      <c r="A8" s="97"/>
      <c r="B8" s="97"/>
      <c r="C8" s="97"/>
      <c r="D8" s="97"/>
      <c r="E8" s="48" t="s">
        <v>63</v>
      </c>
      <c r="F8" s="49" t="s">
        <v>64</v>
      </c>
      <c r="G8" s="48" t="s">
        <v>65</v>
      </c>
      <c r="H8" s="50" t="s">
        <v>64</v>
      </c>
      <c r="I8" s="97"/>
      <c r="J8" s="88"/>
      <c r="K8" s="39"/>
      <c r="L8" s="44"/>
      <c r="M8" s="44"/>
      <c r="N8" s="44"/>
      <c r="O8" s="51" t="s">
        <v>110</v>
      </c>
      <c r="P8" s="51" t="s">
        <v>111</v>
      </c>
      <c r="Q8" s="91" t="s">
        <v>108</v>
      </c>
      <c r="R8" s="92" t="s">
        <v>112</v>
      </c>
      <c r="S8" s="46"/>
      <c r="T8" s="46"/>
      <c r="U8" s="46"/>
      <c r="V8" s="46"/>
      <c r="W8" s="46"/>
      <c r="X8" s="47"/>
      <c r="Y8" s="39"/>
      <c r="Z8" s="39"/>
      <c r="AA8" s="39"/>
      <c r="AB8" s="39"/>
      <c r="AC8" s="39"/>
      <c r="AD8" s="39"/>
      <c r="AE8" s="39"/>
      <c r="AF8" s="39"/>
    </row>
    <row r="9" spans="1:32" ht="12.75" customHeight="1" x14ac:dyDescent="0.2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50">
        <v>8</v>
      </c>
      <c r="I9" s="48" t="s">
        <v>66</v>
      </c>
      <c r="J9" s="88"/>
      <c r="K9" s="39"/>
      <c r="L9" s="45">
        <v>10</v>
      </c>
      <c r="M9" s="45">
        <v>11</v>
      </c>
      <c r="N9" s="45">
        <v>12</v>
      </c>
      <c r="O9" s="52">
        <v>13</v>
      </c>
      <c r="P9" s="52">
        <v>14</v>
      </c>
      <c r="Q9" s="52">
        <v>15</v>
      </c>
      <c r="R9" s="94">
        <v>16</v>
      </c>
      <c r="S9" s="46"/>
      <c r="T9" s="46"/>
      <c r="U9" s="46"/>
      <c r="V9" s="46"/>
      <c r="W9" s="46"/>
      <c r="X9" s="47"/>
      <c r="Y9" s="39"/>
      <c r="Z9" s="39"/>
      <c r="AA9" s="39"/>
      <c r="AB9" s="39"/>
      <c r="AC9" s="39"/>
      <c r="AD9" s="39"/>
      <c r="AE9" s="39"/>
      <c r="AF9" s="39"/>
    </row>
    <row r="10" spans="1:32" ht="25.5" customHeight="1" x14ac:dyDescent="0.2">
      <c r="A10" s="48">
        <v>1</v>
      </c>
      <c r="B10" s="53" t="s">
        <v>67</v>
      </c>
      <c r="C10" s="54" t="s">
        <v>68</v>
      </c>
      <c r="D10" s="55">
        <v>105.41</v>
      </c>
      <c r="E10" s="55">
        <f>F10</f>
        <v>122.7761485826002</v>
      </c>
      <c r="F10" s="56">
        <f>O10/N10/1000</f>
        <v>122.7761485826002</v>
      </c>
      <c r="G10" s="55">
        <f>(D10+O10/1000/N10+R10)/3</f>
        <v>116.9520495275334</v>
      </c>
      <c r="H10" s="57">
        <f>P10/1000/N10</f>
        <v>41.614111241446729</v>
      </c>
      <c r="I10" s="58">
        <f>H10/F10</f>
        <v>0.33894296019108283</v>
      </c>
      <c r="J10" s="88"/>
      <c r="K10" s="39"/>
      <c r="L10" s="59"/>
      <c r="M10" s="59"/>
      <c r="N10" s="60">
        <v>102.3</v>
      </c>
      <c r="O10" s="60">
        <v>12560000</v>
      </c>
      <c r="P10" s="60">
        <v>4257123.58</v>
      </c>
      <c r="Q10" s="59"/>
      <c r="R10" s="93">
        <v>122.67</v>
      </c>
      <c r="S10" s="61" t="s">
        <v>69</v>
      </c>
      <c r="T10" s="46"/>
      <c r="U10" s="46"/>
      <c r="V10" s="46"/>
      <c r="W10" s="46"/>
      <c r="X10" s="47"/>
      <c r="Y10" s="39"/>
      <c r="Z10" s="39"/>
      <c r="AA10" s="39"/>
      <c r="AB10" s="39"/>
      <c r="AC10" s="39"/>
      <c r="AD10" s="39"/>
      <c r="AE10" s="39"/>
      <c r="AF10" s="39"/>
    </row>
    <row r="11" spans="1:32" ht="24" customHeight="1" x14ac:dyDescent="0.2">
      <c r="A11" s="48">
        <v>2</v>
      </c>
      <c r="B11" s="53" t="s">
        <v>70</v>
      </c>
      <c r="C11" s="54" t="s">
        <v>71</v>
      </c>
      <c r="D11" s="55">
        <v>0.1</v>
      </c>
      <c r="E11" s="55">
        <f t="shared" ref="E11:E31" si="0">F11</f>
        <v>0.1035498727080294</v>
      </c>
      <c r="F11" s="56">
        <f>L11/Q11</f>
        <v>0.1035498727080294</v>
      </c>
      <c r="G11" s="55">
        <f>(D11+H11+R11)/3</f>
        <v>0.10451662423600981</v>
      </c>
      <c r="H11" s="57">
        <f>L11/Q11</f>
        <v>0.1035498727080294</v>
      </c>
      <c r="I11" s="58">
        <f t="shared" ref="I11:I31" si="1">H11/F11</f>
        <v>1</v>
      </c>
      <c r="J11" s="88"/>
      <c r="K11" s="39"/>
      <c r="L11" s="59">
        <v>3620</v>
      </c>
      <c r="M11" s="59"/>
      <c r="N11" s="60"/>
      <c r="O11" s="60"/>
      <c r="P11" s="60"/>
      <c r="Q11" s="59">
        <v>34959</v>
      </c>
      <c r="R11" s="93">
        <v>0.11</v>
      </c>
      <c r="S11" s="46"/>
      <c r="T11" s="47"/>
      <c r="U11" s="47"/>
      <c r="V11" s="47"/>
      <c r="W11" s="47"/>
      <c r="X11" s="47"/>
      <c r="Y11" s="39"/>
      <c r="Z11" s="39"/>
      <c r="AA11" s="39"/>
      <c r="AB11" s="39"/>
      <c r="AC11" s="39"/>
      <c r="AD11" s="39"/>
      <c r="AE11" s="39"/>
      <c r="AF11" s="39"/>
    </row>
    <row r="12" spans="1:32" ht="24" customHeight="1" x14ac:dyDescent="0.2">
      <c r="A12" s="48">
        <v>3</v>
      </c>
      <c r="B12" s="53" t="s">
        <v>72</v>
      </c>
      <c r="C12" s="54" t="s">
        <v>73</v>
      </c>
      <c r="D12" s="55">
        <v>3.63</v>
      </c>
      <c r="E12" s="55">
        <f t="shared" si="0"/>
        <v>2.9262850768042559</v>
      </c>
      <c r="F12" s="56">
        <f>N12/Q12</f>
        <v>2.9262850768042559</v>
      </c>
      <c r="G12" s="55">
        <f t="shared" ref="G12:G31" si="2">(D12+H12+R12)/3</f>
        <v>3.3620950256014184</v>
      </c>
      <c r="H12" s="57">
        <f>N12/Q12</f>
        <v>2.9262850768042559</v>
      </c>
      <c r="I12" s="58">
        <f t="shared" si="1"/>
        <v>1</v>
      </c>
      <c r="J12" s="88"/>
      <c r="K12" s="39"/>
      <c r="L12" s="59"/>
      <c r="M12" s="59"/>
      <c r="N12" s="60">
        <v>102.3</v>
      </c>
      <c r="O12" s="60"/>
      <c r="P12" s="60"/>
      <c r="Q12" s="62">
        <v>34.959000000000003</v>
      </c>
      <c r="R12" s="93">
        <v>3.53</v>
      </c>
      <c r="S12" s="63"/>
      <c r="T12" s="63"/>
      <c r="U12" s="63"/>
      <c r="V12" s="64"/>
      <c r="W12" s="64"/>
      <c r="X12" s="64"/>
      <c r="Y12" s="39"/>
      <c r="Z12" s="39"/>
      <c r="AA12" s="39"/>
      <c r="AB12" s="39"/>
      <c r="AC12" s="39"/>
      <c r="AD12" s="39"/>
      <c r="AE12" s="39"/>
      <c r="AF12" s="39"/>
    </row>
    <row r="13" spans="1:32" ht="21" customHeight="1" x14ac:dyDescent="0.2">
      <c r="A13" s="48">
        <v>4</v>
      </c>
      <c r="B13" s="53" t="s">
        <v>74</v>
      </c>
      <c r="C13" s="54" t="s">
        <v>75</v>
      </c>
      <c r="D13" s="55">
        <v>7.12</v>
      </c>
      <c r="E13" s="55">
        <f t="shared" si="0"/>
        <v>7.4535598844360536</v>
      </c>
      <c r="F13" s="56">
        <f>M13/Q13</f>
        <v>7.4535598844360536</v>
      </c>
      <c r="G13" s="55">
        <f t="shared" si="2"/>
        <v>7.3678532948120186</v>
      </c>
      <c r="H13" s="57">
        <f>M13/Q13</f>
        <v>7.4535598844360536</v>
      </c>
      <c r="I13" s="58">
        <f t="shared" si="1"/>
        <v>1</v>
      </c>
      <c r="J13" s="88"/>
      <c r="K13" s="39"/>
      <c r="L13" s="59"/>
      <c r="M13" s="65">
        <f>118363+140706+1500</f>
        <v>260569</v>
      </c>
      <c r="N13" s="60"/>
      <c r="O13" s="60"/>
      <c r="P13" s="60"/>
      <c r="Q13" s="59">
        <v>34959</v>
      </c>
      <c r="R13" s="93">
        <v>7.53</v>
      </c>
      <c r="S13" s="63"/>
      <c r="T13" s="63"/>
      <c r="U13" s="63"/>
      <c r="V13" s="64"/>
      <c r="W13" s="64"/>
      <c r="X13" s="64"/>
      <c r="Y13" s="39"/>
      <c r="Z13" s="39"/>
      <c r="AA13" s="39"/>
      <c r="AB13" s="39"/>
      <c r="AC13" s="39"/>
      <c r="AD13" s="39"/>
      <c r="AE13" s="39"/>
      <c r="AF13" s="39"/>
    </row>
    <row r="14" spans="1:32" ht="18.75" customHeight="1" x14ac:dyDescent="0.2">
      <c r="A14" s="48">
        <v>5</v>
      </c>
      <c r="B14" s="53" t="s">
        <v>76</v>
      </c>
      <c r="C14" s="54" t="s">
        <v>71</v>
      </c>
      <c r="D14" s="55">
        <v>5.39</v>
      </c>
      <c r="E14" s="55">
        <f t="shared" si="0"/>
        <v>5.4349380703109356</v>
      </c>
      <c r="F14" s="56">
        <f>L14/Q14</f>
        <v>5.4349380703109356</v>
      </c>
      <c r="G14" s="55">
        <f t="shared" si="2"/>
        <v>5.4749793567703122</v>
      </c>
      <c r="H14" s="57">
        <f>L14/Q14</f>
        <v>5.4349380703109356</v>
      </c>
      <c r="I14" s="58">
        <f t="shared" si="1"/>
        <v>1</v>
      </c>
      <c r="J14" s="88"/>
      <c r="K14" s="39"/>
      <c r="L14" s="66">
        <v>190000</v>
      </c>
      <c r="M14" s="67"/>
      <c r="N14" s="68"/>
      <c r="O14" s="68"/>
      <c r="P14" s="68"/>
      <c r="Q14" s="59">
        <v>34959</v>
      </c>
      <c r="R14" s="93">
        <v>5.6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24.75" customHeight="1" x14ac:dyDescent="0.2">
      <c r="A15" s="48">
        <v>6</v>
      </c>
      <c r="B15" s="53" t="s">
        <v>77</v>
      </c>
      <c r="C15" s="54" t="s">
        <v>78</v>
      </c>
      <c r="D15" s="55">
        <v>0.28000000000000003</v>
      </c>
      <c r="E15" s="55">
        <f t="shared" si="0"/>
        <v>0</v>
      </c>
      <c r="F15" s="56">
        <f t="shared" ref="F15:F16" si="3">H15</f>
        <v>0</v>
      </c>
      <c r="G15" s="55">
        <f t="shared" si="2"/>
        <v>9.3333333333333338E-2</v>
      </c>
      <c r="H15" s="57">
        <v>0</v>
      </c>
      <c r="I15" s="58">
        <v>0</v>
      </c>
      <c r="J15" s="88"/>
      <c r="K15" s="39"/>
      <c r="L15" s="67"/>
      <c r="M15" s="67"/>
      <c r="N15" s="68"/>
      <c r="O15" s="68"/>
      <c r="P15" s="68"/>
      <c r="Q15" s="59">
        <v>34959</v>
      </c>
      <c r="R15" s="93"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21" customHeight="1" x14ac:dyDescent="0.2">
      <c r="A16" s="48">
        <v>7</v>
      </c>
      <c r="B16" s="53" t="s">
        <v>79</v>
      </c>
      <c r="C16" s="54" t="s">
        <v>71</v>
      </c>
      <c r="D16" s="55">
        <v>0.3</v>
      </c>
      <c r="E16" s="55">
        <f t="shared" si="0"/>
        <v>0</v>
      </c>
      <c r="F16" s="56">
        <f t="shared" si="3"/>
        <v>0</v>
      </c>
      <c r="G16" s="55">
        <f t="shared" si="2"/>
        <v>9.9999999999999992E-2</v>
      </c>
      <c r="H16" s="57">
        <v>0</v>
      </c>
      <c r="I16" s="58">
        <v>0</v>
      </c>
      <c r="J16" s="88"/>
      <c r="K16" s="39"/>
      <c r="L16" s="67"/>
      <c r="M16" s="67"/>
      <c r="N16" s="68"/>
      <c r="O16" s="68"/>
      <c r="P16" s="68"/>
      <c r="Q16" s="59">
        <v>34959</v>
      </c>
      <c r="R16" s="93"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8.75" customHeight="1" x14ac:dyDescent="0.2">
      <c r="A17" s="48">
        <v>8</v>
      </c>
      <c r="B17" s="53" t="s">
        <v>80</v>
      </c>
      <c r="C17" s="54" t="s">
        <v>81</v>
      </c>
      <c r="D17" s="55">
        <v>7.26</v>
      </c>
      <c r="E17" s="55">
        <f t="shared" si="0"/>
        <v>8.1967213114754092</v>
      </c>
      <c r="F17" s="56">
        <f>O17/M17</f>
        <v>8.1967213114754092</v>
      </c>
      <c r="G17" s="55">
        <f t="shared" si="2"/>
        <v>4.9212079781420766</v>
      </c>
      <c r="H17" s="57">
        <f>P17/M17</f>
        <v>0.43362393442622954</v>
      </c>
      <c r="I17" s="58">
        <f t="shared" si="1"/>
        <v>5.2902120000000011E-2</v>
      </c>
      <c r="J17" s="88"/>
      <c r="K17" s="39"/>
      <c r="L17" s="67"/>
      <c r="M17" s="67">
        <f>12.2*10000</f>
        <v>122000</v>
      </c>
      <c r="N17" s="68"/>
      <c r="O17" s="68">
        <v>1000000</v>
      </c>
      <c r="P17" s="68">
        <v>52902.12</v>
      </c>
      <c r="Q17" s="67"/>
      <c r="R17" s="93">
        <v>7.07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22.5" customHeight="1" x14ac:dyDescent="0.2">
      <c r="A18" s="48">
        <v>9</v>
      </c>
      <c r="B18" s="53" t="s">
        <v>82</v>
      </c>
      <c r="C18" s="54" t="s">
        <v>81</v>
      </c>
      <c r="D18" s="55">
        <v>126.62</v>
      </c>
      <c r="E18" s="55">
        <f t="shared" si="0"/>
        <v>146.10389610389609</v>
      </c>
      <c r="F18" s="56">
        <f>O18/M18</f>
        <v>146.10389610389609</v>
      </c>
      <c r="G18" s="55">
        <f t="shared" si="2"/>
        <v>95.844726731601739</v>
      </c>
      <c r="H18" s="57">
        <f>P18/M18</f>
        <v>14.814180194805196</v>
      </c>
      <c r="I18" s="58">
        <f t="shared" si="1"/>
        <v>0.10139483333333335</v>
      </c>
      <c r="J18" s="88"/>
      <c r="K18" s="39"/>
      <c r="L18" s="67"/>
      <c r="M18" s="67">
        <v>6160</v>
      </c>
      <c r="N18" s="68"/>
      <c r="O18" s="68">
        <v>900000</v>
      </c>
      <c r="P18" s="68">
        <v>91255.35</v>
      </c>
      <c r="Q18" s="67"/>
      <c r="R18" s="93">
        <v>146.1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22.5" customHeight="1" x14ac:dyDescent="0.2">
      <c r="A19" s="48">
        <v>10</v>
      </c>
      <c r="B19" s="53" t="s">
        <v>83</v>
      </c>
      <c r="C19" s="54" t="s">
        <v>81</v>
      </c>
      <c r="D19" s="55">
        <v>846.47</v>
      </c>
      <c r="E19" s="55">
        <f t="shared" si="0"/>
        <v>925.92592592592598</v>
      </c>
      <c r="F19" s="56">
        <f>O19/M19</f>
        <v>925.92592592592598</v>
      </c>
      <c r="G19" s="55">
        <f t="shared" si="2"/>
        <v>606.00679012345688</v>
      </c>
      <c r="H19" s="57">
        <f>P19/M19</f>
        <v>87.950370370370365</v>
      </c>
      <c r="I19" s="58">
        <f t="shared" si="1"/>
        <v>9.4986399999999985E-2</v>
      </c>
      <c r="J19" s="88"/>
      <c r="K19" s="39"/>
      <c r="L19" s="67"/>
      <c r="M19" s="67">
        <f>320+58</f>
        <v>378</v>
      </c>
      <c r="N19" s="68"/>
      <c r="O19" s="68">
        <v>350000</v>
      </c>
      <c r="P19" s="68">
        <v>33245.24</v>
      </c>
      <c r="Q19" s="67"/>
      <c r="R19" s="93">
        <v>883.6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22.5" customHeight="1" x14ac:dyDescent="0.2">
      <c r="A20" s="48">
        <v>11</v>
      </c>
      <c r="B20" s="53" t="s">
        <v>84</v>
      </c>
      <c r="C20" s="54" t="s">
        <v>81</v>
      </c>
      <c r="D20" s="55">
        <v>215.32</v>
      </c>
      <c r="E20" s="55">
        <f t="shared" si="0"/>
        <v>149.75866660801617</v>
      </c>
      <c r="F20" s="56">
        <f>O20/M20</f>
        <v>149.75866660801617</v>
      </c>
      <c r="G20" s="55">
        <f t="shared" si="2"/>
        <v>136.66250324243842</v>
      </c>
      <c r="H20" s="57">
        <f>P20/M20</f>
        <v>12.857509727315261</v>
      </c>
      <c r="I20" s="58">
        <f t="shared" si="1"/>
        <v>8.585486248331109E-2</v>
      </c>
      <c r="J20" s="88"/>
      <c r="K20" s="39"/>
      <c r="L20" s="67"/>
      <c r="M20" s="69">
        <f>13765+188.9+11053</f>
        <v>25006.9</v>
      </c>
      <c r="N20" s="68"/>
      <c r="O20" s="68">
        <v>3745000</v>
      </c>
      <c r="P20" s="68">
        <v>321526.46000000002</v>
      </c>
      <c r="Q20" s="67"/>
      <c r="R20" s="93">
        <v>181.81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8.5" customHeight="1" x14ac:dyDescent="0.2">
      <c r="A21" s="48">
        <v>12</v>
      </c>
      <c r="B21" s="53" t="s">
        <v>85</v>
      </c>
      <c r="C21" s="54" t="s">
        <v>81</v>
      </c>
      <c r="D21" s="55">
        <v>67.64</v>
      </c>
      <c r="E21" s="55">
        <f t="shared" si="0"/>
        <v>69.444444444444443</v>
      </c>
      <c r="F21" s="56">
        <f>O21/M21</f>
        <v>69.444444444444443</v>
      </c>
      <c r="G21" s="55">
        <f t="shared" si="2"/>
        <v>47.639990972222222</v>
      </c>
      <c r="H21" s="57">
        <f>P21/M21</f>
        <v>7.4699729166666664</v>
      </c>
      <c r="I21" s="58">
        <f t="shared" si="1"/>
        <v>0.10756760999999999</v>
      </c>
      <c r="J21" s="88"/>
      <c r="K21" s="39"/>
      <c r="L21" s="67"/>
      <c r="M21" s="67">
        <v>14400</v>
      </c>
      <c r="N21" s="68"/>
      <c r="O21" s="68">
        <v>1000000</v>
      </c>
      <c r="P21" s="68">
        <v>107567.61</v>
      </c>
      <c r="Q21" s="67"/>
      <c r="R21" s="93">
        <v>67.81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21" customHeight="1" x14ac:dyDescent="0.2">
      <c r="A22" s="48">
        <v>13</v>
      </c>
      <c r="B22" s="53" t="s">
        <v>86</v>
      </c>
      <c r="C22" s="54" t="s">
        <v>87</v>
      </c>
      <c r="D22" s="55">
        <v>2716.75</v>
      </c>
      <c r="E22" s="55">
        <f t="shared" si="0"/>
        <v>2789.4002789400279</v>
      </c>
      <c r="F22" s="56">
        <f>O22/L22</f>
        <v>2789.4002789400279</v>
      </c>
      <c r="G22" s="55">
        <f t="shared" si="2"/>
        <v>2759.7848699763595</v>
      </c>
      <c r="H22" s="57">
        <f>P22/J22</f>
        <v>2704.3646099290777</v>
      </c>
      <c r="I22" s="58">
        <f t="shared" si="1"/>
        <v>0.96951471265957434</v>
      </c>
      <c r="J22" s="121">
        <v>141</v>
      </c>
      <c r="K22" s="39" t="s">
        <v>104</v>
      </c>
      <c r="L22" s="86">
        <v>717</v>
      </c>
      <c r="M22" s="67"/>
      <c r="N22" s="68"/>
      <c r="O22" s="68">
        <v>2000000</v>
      </c>
      <c r="P22" s="68">
        <v>381315.41</v>
      </c>
      <c r="Q22" s="67"/>
      <c r="R22" s="93">
        <v>2858.24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22.5" customHeight="1" x14ac:dyDescent="0.2">
      <c r="A23" s="48">
        <v>14</v>
      </c>
      <c r="B23" s="53" t="s">
        <v>88</v>
      </c>
      <c r="C23" s="54" t="s">
        <v>89</v>
      </c>
      <c r="D23" s="55">
        <v>30000</v>
      </c>
      <c r="E23" s="55">
        <f t="shared" si="0"/>
        <v>29411.764705882353</v>
      </c>
      <c r="F23" s="56">
        <f>O23/L23</f>
        <v>29411.764705882353</v>
      </c>
      <c r="G23" s="55">
        <f t="shared" si="2"/>
        <v>20036.501519607842</v>
      </c>
      <c r="H23" s="57">
        <f>P23/L23</f>
        <v>2015.1445588235292</v>
      </c>
      <c r="I23" s="58">
        <f t="shared" si="1"/>
        <v>6.8514914999999996E-2</v>
      </c>
      <c r="J23" s="88"/>
      <c r="K23" s="39"/>
      <c r="L23" s="67">
        <v>68</v>
      </c>
      <c r="M23" s="67"/>
      <c r="N23" s="68"/>
      <c r="O23" s="68">
        <v>2000000</v>
      </c>
      <c r="P23" s="68">
        <v>137029.82999999999</v>
      </c>
      <c r="Q23" s="67"/>
      <c r="R23" s="93">
        <v>28094.36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21.75" customHeight="1" x14ac:dyDescent="0.2">
      <c r="A24" s="48">
        <v>15</v>
      </c>
      <c r="B24" s="53" t="s">
        <v>90</v>
      </c>
      <c r="C24" s="54" t="s">
        <v>89</v>
      </c>
      <c r="D24" s="55">
        <v>17846.150000000001</v>
      </c>
      <c r="E24" s="55">
        <f t="shared" si="0"/>
        <v>18615.384615384617</v>
      </c>
      <c r="F24" s="56">
        <f>O24/L24</f>
        <v>18615.384615384617</v>
      </c>
      <c r="G24" s="55">
        <f t="shared" si="2"/>
        <v>12917.916666666666</v>
      </c>
      <c r="H24" s="57">
        <f t="shared" ref="H24:H27" si="4">P24/L24</f>
        <v>2292.2200000000003</v>
      </c>
      <c r="I24" s="58">
        <f t="shared" si="1"/>
        <v>0.12313578512396695</v>
      </c>
      <c r="J24" s="88"/>
      <c r="K24" s="39"/>
      <c r="L24" s="67">
        <v>13</v>
      </c>
      <c r="M24" s="67"/>
      <c r="N24" s="68"/>
      <c r="O24" s="68">
        <v>242000</v>
      </c>
      <c r="P24" s="85">
        <v>29798.86</v>
      </c>
      <c r="Q24" s="67"/>
      <c r="R24" s="93">
        <v>18615.38</v>
      </c>
      <c r="S24" s="71">
        <f>O24+O25</f>
        <v>1240000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22.5" customHeight="1" x14ac:dyDescent="0.2">
      <c r="A25" s="48">
        <v>16</v>
      </c>
      <c r="B25" s="53" t="s">
        <v>91</v>
      </c>
      <c r="C25" s="54" t="s">
        <v>89</v>
      </c>
      <c r="D25" s="55"/>
      <c r="E25" s="55">
        <f t="shared" si="0"/>
        <v>3539.0070921985816</v>
      </c>
      <c r="F25" s="56">
        <f t="shared" ref="F25:F27" si="5">O25/L25</f>
        <v>3539.0070921985816</v>
      </c>
      <c r="G25" s="55">
        <f t="shared" si="2"/>
        <v>1325.060815602837</v>
      </c>
      <c r="H25" s="57">
        <f t="shared" si="4"/>
        <v>436.17244680851064</v>
      </c>
      <c r="I25" s="58">
        <f t="shared" si="1"/>
        <v>0.12324712424849699</v>
      </c>
      <c r="J25" s="88"/>
      <c r="K25" s="39"/>
      <c r="L25" s="67">
        <v>282</v>
      </c>
      <c r="M25" s="67"/>
      <c r="N25" s="68"/>
      <c r="O25" s="68">
        <v>998000</v>
      </c>
      <c r="P25" s="85">
        <v>123000.63</v>
      </c>
      <c r="Q25" s="67"/>
      <c r="R25" s="93">
        <v>3539.01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23.25" customHeight="1" x14ac:dyDescent="0.2">
      <c r="A26" s="48">
        <v>17</v>
      </c>
      <c r="B26" s="53" t="s">
        <v>92</v>
      </c>
      <c r="C26" s="54" t="s">
        <v>89</v>
      </c>
      <c r="D26" s="55">
        <v>7817.86</v>
      </c>
      <c r="E26" s="55">
        <f t="shared" si="0"/>
        <v>7894.7368421052633</v>
      </c>
      <c r="F26" s="56">
        <f t="shared" si="5"/>
        <v>7894.7368421052633</v>
      </c>
      <c r="G26" s="55">
        <f t="shared" si="2"/>
        <v>5182.0534429824556</v>
      </c>
      <c r="H26" s="57">
        <f t="shared" si="4"/>
        <v>167.37032894736842</v>
      </c>
      <c r="I26" s="58">
        <f t="shared" si="1"/>
        <v>2.1200241666666664E-2</v>
      </c>
      <c r="J26" s="88"/>
      <c r="K26" s="39"/>
      <c r="L26" s="69">
        <v>152</v>
      </c>
      <c r="M26" s="67"/>
      <c r="N26" s="68"/>
      <c r="O26" s="68">
        <v>1200000</v>
      </c>
      <c r="P26" s="68">
        <v>25440.29</v>
      </c>
      <c r="Q26" s="67"/>
      <c r="R26" s="93">
        <v>7560.93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25.5" customHeight="1" x14ac:dyDescent="0.2">
      <c r="A27" s="48">
        <v>18</v>
      </c>
      <c r="B27" s="53" t="s">
        <v>93</v>
      </c>
      <c r="C27" s="54" t="s">
        <v>89</v>
      </c>
      <c r="D27" s="55">
        <v>11667.42</v>
      </c>
      <c r="E27" s="55">
        <f t="shared" si="0"/>
        <v>10810.81081081081</v>
      </c>
      <c r="F27" s="56">
        <f t="shared" si="5"/>
        <v>10810.81081081081</v>
      </c>
      <c r="G27" s="55">
        <f t="shared" si="2"/>
        <v>7696.6206306306312</v>
      </c>
      <c r="H27" s="57">
        <f t="shared" si="4"/>
        <v>1233.2518918918918</v>
      </c>
      <c r="I27" s="58">
        <f t="shared" si="1"/>
        <v>0.1140758</v>
      </c>
      <c r="J27" s="121">
        <v>32</v>
      </c>
      <c r="K27" s="39" t="s">
        <v>104</v>
      </c>
      <c r="L27" s="69">
        <v>37</v>
      </c>
      <c r="M27" s="67"/>
      <c r="N27" s="68"/>
      <c r="O27" s="68">
        <v>400000</v>
      </c>
      <c r="P27" s="68">
        <v>45630.32</v>
      </c>
      <c r="Q27" s="67"/>
      <c r="R27" s="93">
        <v>10189.19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21.75" customHeight="1" x14ac:dyDescent="0.2">
      <c r="A28" s="48">
        <v>19</v>
      </c>
      <c r="B28" s="53" t="s">
        <v>94</v>
      </c>
      <c r="C28" s="54" t="s">
        <v>81</v>
      </c>
      <c r="D28" s="55">
        <v>762.03</v>
      </c>
      <c r="E28" s="55">
        <f t="shared" si="0"/>
        <v>733.83768913342499</v>
      </c>
      <c r="F28" s="56">
        <f>O28/M28</f>
        <v>733.83768913342499</v>
      </c>
      <c r="G28" s="55">
        <f t="shared" si="2"/>
        <v>525.57961714809721</v>
      </c>
      <c r="H28" s="57">
        <f>P28/M28</f>
        <v>80.868851444291607</v>
      </c>
      <c r="I28" s="58">
        <f t="shared" si="1"/>
        <v>0.11019991565135895</v>
      </c>
      <c r="J28" s="88"/>
      <c r="K28" s="39"/>
      <c r="L28" s="67"/>
      <c r="M28" s="67">
        <v>1454</v>
      </c>
      <c r="N28" s="68"/>
      <c r="O28" s="68">
        <v>1067000</v>
      </c>
      <c r="P28" s="68">
        <v>117583.31</v>
      </c>
      <c r="Q28" s="67"/>
      <c r="R28" s="93">
        <v>733.84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1.75" customHeight="1" x14ac:dyDescent="0.2">
      <c r="A29" s="48">
        <v>20</v>
      </c>
      <c r="B29" s="53" t="s">
        <v>95</v>
      </c>
      <c r="C29" s="54" t="s">
        <v>81</v>
      </c>
      <c r="D29" s="55">
        <v>43</v>
      </c>
      <c r="E29" s="55">
        <f t="shared" si="0"/>
        <v>50.280117173196629</v>
      </c>
      <c r="F29" s="56">
        <f>O30/M29</f>
        <v>50.280117173196629</v>
      </c>
      <c r="G29" s="55">
        <f t="shared" si="2"/>
        <v>33.836180431465884</v>
      </c>
      <c r="H29" s="57">
        <f>P30/M29</f>
        <v>8.0585412943976564</v>
      </c>
      <c r="I29" s="58">
        <f t="shared" si="1"/>
        <v>0.16027292193132578</v>
      </c>
      <c r="J29" s="88"/>
      <c r="K29" s="39"/>
      <c r="L29" s="67"/>
      <c r="M29" s="87">
        <v>1092400</v>
      </c>
      <c r="N29" s="68"/>
      <c r="O29" s="68">
        <v>58000000</v>
      </c>
      <c r="P29" s="70">
        <v>8803150.5099999998</v>
      </c>
      <c r="Q29" s="67"/>
      <c r="R29" s="93">
        <v>50.45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1.75" customHeight="1" x14ac:dyDescent="0.2">
      <c r="A30" s="48">
        <v>21</v>
      </c>
      <c r="B30" s="53" t="s">
        <v>96</v>
      </c>
      <c r="C30" s="54" t="s">
        <v>97</v>
      </c>
      <c r="D30" s="55">
        <v>287.89999999999998</v>
      </c>
      <c r="E30" s="55">
        <f t="shared" si="0"/>
        <v>514.28838951310865</v>
      </c>
      <c r="F30" s="56">
        <f>O30/N30/1000</f>
        <v>514.28838951310865</v>
      </c>
      <c r="G30" s="55">
        <f t="shared" si="2"/>
        <v>245.23550096754056</v>
      </c>
      <c r="H30" s="57">
        <f>P30/N30/1000</f>
        <v>82.426502902621721</v>
      </c>
      <c r="I30" s="58">
        <f t="shared" si="1"/>
        <v>0.16027292193132578</v>
      </c>
      <c r="J30" s="88"/>
      <c r="K30" s="39"/>
      <c r="L30" s="67"/>
      <c r="M30" s="67"/>
      <c r="N30" s="68">
        <v>106.8</v>
      </c>
      <c r="O30" s="68">
        <f>O29-O31</f>
        <v>54926000</v>
      </c>
      <c r="P30" s="85">
        <f>P29-P31</f>
        <v>8803150.5099999998</v>
      </c>
      <c r="Q30" s="67"/>
      <c r="R30" s="93">
        <v>365.38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24.75" customHeight="1" x14ac:dyDescent="0.2">
      <c r="A31" s="48">
        <v>22</v>
      </c>
      <c r="B31" s="53" t="s">
        <v>98</v>
      </c>
      <c r="C31" s="54" t="s">
        <v>81</v>
      </c>
      <c r="D31" s="55">
        <v>2558.64</v>
      </c>
      <c r="E31" s="55">
        <f t="shared" si="0"/>
        <v>2297.4588938714501</v>
      </c>
      <c r="F31" s="56">
        <f>O31/M31</f>
        <v>2297.4588938714501</v>
      </c>
      <c r="G31" s="55">
        <f t="shared" si="2"/>
        <v>1649.7099999999998</v>
      </c>
      <c r="H31" s="57">
        <f>P31/M31</f>
        <v>0</v>
      </c>
      <c r="I31" s="58">
        <f t="shared" si="1"/>
        <v>0</v>
      </c>
      <c r="J31" s="88"/>
      <c r="K31" s="39"/>
      <c r="L31" s="67"/>
      <c r="M31" s="69">
        <v>1338</v>
      </c>
      <c r="N31" s="68"/>
      <c r="O31" s="68">
        <v>3074000</v>
      </c>
      <c r="P31" s="70">
        <v>0</v>
      </c>
      <c r="Q31" s="67"/>
      <c r="R31" s="93">
        <v>2390.4899999999998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22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72"/>
      <c r="M32" s="73"/>
      <c r="N32" s="73"/>
      <c r="O32" s="74"/>
      <c r="P32" s="74"/>
      <c r="Q32" s="73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ht="22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71"/>
      <c r="P33" s="7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ht="16.5" customHeight="1" x14ac:dyDescent="0.2">
      <c r="A34" s="75" t="s">
        <v>105</v>
      </c>
      <c r="B34" s="35"/>
      <c r="C34" s="35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71"/>
      <c r="P34" s="7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ht="45.75" customHeight="1" x14ac:dyDescent="0.25">
      <c r="A35" s="100" t="s">
        <v>99</v>
      </c>
      <c r="B35" s="100"/>
      <c r="C35" s="100"/>
      <c r="D35" s="36"/>
      <c r="E35" s="101" t="s">
        <v>44</v>
      </c>
      <c r="F35" s="101"/>
      <c r="G35" s="34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ht="15.75" x14ac:dyDescent="0.2">
      <c r="A36" s="95" t="s">
        <v>45</v>
      </c>
      <c r="B36" s="95"/>
      <c r="C36" s="76"/>
      <c r="D36" s="77"/>
      <c r="E36" s="102" t="s">
        <v>46</v>
      </c>
      <c r="F36" s="102"/>
      <c r="G36" s="37" t="s">
        <v>47</v>
      </c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22.5" customHeight="1" x14ac:dyDescent="0.2">
      <c r="A37" s="78"/>
      <c r="B37" s="78"/>
      <c r="C37" s="76"/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t="22.5" customHeight="1" x14ac:dyDescent="0.2">
      <c r="A38" s="78"/>
      <c r="B38" s="78"/>
      <c r="C38" s="76"/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2.5" customHeight="1" x14ac:dyDescent="0.2">
      <c r="A39" s="78"/>
      <c r="B39" s="78"/>
      <c r="C39" s="76"/>
      <c r="D39" s="35"/>
      <c r="E39" s="35"/>
      <c r="F39" s="35"/>
      <c r="G39" s="35"/>
      <c r="H39" s="35"/>
      <c r="I39" s="3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t="15.75" x14ac:dyDescent="0.2">
      <c r="A40" s="90" t="s">
        <v>48</v>
      </c>
      <c r="B40" s="90"/>
      <c r="C40" s="76"/>
      <c r="D40" s="34"/>
      <c r="E40" s="35"/>
      <c r="F40" s="35"/>
      <c r="G40" s="35"/>
      <c r="H40" s="35"/>
      <c r="I40" s="3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5.75" x14ac:dyDescent="0.2">
      <c r="A41" s="95" t="s">
        <v>49</v>
      </c>
      <c r="B41" s="95"/>
      <c r="C41" s="76"/>
      <c r="D41" s="37" t="s">
        <v>47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5.75" x14ac:dyDescent="0.2">
      <c r="A42" s="76"/>
      <c r="B42" s="76"/>
      <c r="C42" s="76"/>
      <c r="D42" s="35"/>
      <c r="E42" s="35"/>
      <c r="F42" s="35"/>
      <c r="G42" s="35"/>
      <c r="H42" s="35"/>
      <c r="I42" s="3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5.75" x14ac:dyDescent="0.2">
      <c r="A43" s="76"/>
      <c r="B43" s="76"/>
      <c r="C43" s="76"/>
      <c r="D43" s="35"/>
      <c r="E43" s="35"/>
      <c r="F43" s="35"/>
      <c r="G43" s="35"/>
      <c r="H43" s="35"/>
      <c r="I43" s="3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5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42" customHeight="1" x14ac:dyDescent="0.2">
      <c r="A45" s="35"/>
      <c r="B45" s="35"/>
      <c r="C45" s="35"/>
      <c r="D45" s="79"/>
      <c r="E45" s="79"/>
      <c r="F45" s="80"/>
      <c r="G45" s="81"/>
      <c r="H45" s="82"/>
      <c r="I45" s="3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24" x14ac:dyDescent="0.2">
      <c r="A46" s="35"/>
      <c r="B46" s="35"/>
      <c r="C46" s="35"/>
      <c r="D46" s="35"/>
      <c r="E46" s="35"/>
      <c r="F46" s="35"/>
      <c r="G46" s="83" t="s">
        <v>109</v>
      </c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41"/>
      <c r="B47" s="41"/>
      <c r="C47" s="41"/>
      <c r="D47" s="41"/>
      <c r="E47" s="41"/>
      <c r="F47" s="41"/>
      <c r="G47" s="90" t="s">
        <v>113</v>
      </c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41"/>
      <c r="B56" s="41"/>
      <c r="C56" s="41"/>
      <c r="D56" s="41"/>
      <c r="E56" s="41"/>
      <c r="F56" s="41"/>
      <c r="G56" s="41"/>
      <c r="H56" s="41"/>
      <c r="I56" s="4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41"/>
      <c r="B58" s="41"/>
      <c r="C58" s="41"/>
      <c r="D58" s="41"/>
      <c r="E58" s="41"/>
      <c r="F58" s="41"/>
      <c r="G58" s="41"/>
      <c r="H58" s="41"/>
      <c r="I58" s="4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41"/>
      <c r="B59" s="41"/>
      <c r="C59" s="41"/>
      <c r="D59" s="41"/>
      <c r="E59" s="41"/>
      <c r="F59" s="41"/>
      <c r="G59" s="41"/>
      <c r="H59" s="41"/>
      <c r="I59" s="4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84"/>
      <c r="B234" s="84"/>
      <c r="C234" s="84"/>
      <c r="D234" s="84"/>
      <c r="E234" s="84"/>
      <c r="F234" s="84"/>
      <c r="G234" s="84"/>
      <c r="H234" s="84"/>
      <c r="I234" s="84"/>
    </row>
    <row r="235" spans="1:32" x14ac:dyDescent="0.2">
      <c r="A235" s="84"/>
      <c r="B235" s="84"/>
      <c r="C235" s="84"/>
      <c r="D235" s="84"/>
      <c r="E235" s="84"/>
      <c r="F235" s="84"/>
      <c r="G235" s="84"/>
      <c r="H235" s="84"/>
      <c r="I235" s="84"/>
    </row>
    <row r="236" spans="1:32" x14ac:dyDescent="0.2">
      <c r="A236" s="84"/>
      <c r="B236" s="84"/>
      <c r="C236" s="84"/>
      <c r="D236" s="84"/>
      <c r="E236" s="84"/>
      <c r="F236" s="84"/>
      <c r="G236" s="84"/>
      <c r="H236" s="84"/>
      <c r="I236" s="84"/>
    </row>
    <row r="237" spans="1:32" x14ac:dyDescent="0.2">
      <c r="A237" s="84"/>
      <c r="B237" s="84"/>
      <c r="C237" s="84"/>
      <c r="D237" s="84"/>
      <c r="E237" s="84"/>
      <c r="F237" s="84"/>
      <c r="G237" s="84"/>
      <c r="H237" s="84"/>
      <c r="I237" s="84"/>
    </row>
    <row r="238" spans="1:32" x14ac:dyDescent="0.2">
      <c r="A238" s="84"/>
      <c r="B238" s="84"/>
      <c r="C238" s="84"/>
      <c r="D238" s="84"/>
      <c r="E238" s="84"/>
      <c r="F238" s="84"/>
      <c r="G238" s="84"/>
      <c r="H238" s="84"/>
      <c r="I238" s="84"/>
    </row>
    <row r="239" spans="1:32" x14ac:dyDescent="0.2">
      <c r="A239" s="84"/>
      <c r="B239" s="84"/>
      <c r="C239" s="84"/>
      <c r="D239" s="84"/>
      <c r="E239" s="84"/>
      <c r="F239" s="84"/>
      <c r="G239" s="84"/>
      <c r="H239" s="84"/>
      <c r="I239" s="84"/>
    </row>
    <row r="240" spans="1:32" x14ac:dyDescent="0.2">
      <c r="A240" s="84"/>
      <c r="B240" s="84"/>
      <c r="C240" s="84"/>
      <c r="D240" s="84"/>
      <c r="E240" s="84"/>
      <c r="F240" s="84"/>
      <c r="G240" s="84"/>
      <c r="H240" s="84"/>
      <c r="I240" s="84"/>
    </row>
    <row r="241" spans="1:9" x14ac:dyDescent="0.2">
      <c r="A241" s="84"/>
      <c r="B241" s="84"/>
      <c r="C241" s="84"/>
      <c r="D241" s="84"/>
      <c r="E241" s="84"/>
      <c r="F241" s="84"/>
      <c r="G241" s="84"/>
      <c r="H241" s="84"/>
      <c r="I241" s="84"/>
    </row>
    <row r="242" spans="1:9" x14ac:dyDescent="0.2">
      <c r="A242" s="84"/>
      <c r="B242" s="84"/>
      <c r="C242" s="84"/>
      <c r="D242" s="84"/>
      <c r="E242" s="84"/>
      <c r="F242" s="84"/>
      <c r="G242" s="84"/>
      <c r="H242" s="84"/>
      <c r="I242" s="84"/>
    </row>
    <row r="243" spans="1:9" x14ac:dyDescent="0.2">
      <c r="A243" s="84"/>
      <c r="B243" s="84"/>
      <c r="C243" s="84"/>
      <c r="D243" s="84"/>
      <c r="E243" s="84"/>
      <c r="F243" s="84"/>
      <c r="G243" s="84"/>
      <c r="H243" s="84"/>
      <c r="I243" s="84"/>
    </row>
    <row r="244" spans="1:9" x14ac:dyDescent="0.2">
      <c r="A244" s="84"/>
      <c r="B244" s="84"/>
      <c r="C244" s="84"/>
      <c r="D244" s="84"/>
      <c r="E244" s="84"/>
      <c r="F244" s="84"/>
      <c r="G244" s="84"/>
      <c r="H244" s="84"/>
      <c r="I244" s="84"/>
    </row>
    <row r="245" spans="1:9" x14ac:dyDescent="0.2">
      <c r="A245" s="84"/>
      <c r="B245" s="84"/>
      <c r="C245" s="84"/>
      <c r="D245" s="84"/>
      <c r="E245" s="84"/>
      <c r="F245" s="84"/>
      <c r="G245" s="84"/>
      <c r="H245" s="84"/>
      <c r="I245" s="84"/>
    </row>
    <row r="246" spans="1:9" x14ac:dyDescent="0.2">
      <c r="A246" s="84"/>
      <c r="B246" s="84"/>
      <c r="C246" s="84"/>
      <c r="D246" s="84"/>
      <c r="E246" s="84"/>
      <c r="F246" s="84"/>
      <c r="G246" s="84"/>
      <c r="H246" s="84"/>
      <c r="I246" s="84"/>
    </row>
    <row r="247" spans="1:9" x14ac:dyDescent="0.2">
      <c r="A247" s="84"/>
      <c r="B247" s="84"/>
      <c r="C247" s="84"/>
      <c r="D247" s="84"/>
      <c r="E247" s="84"/>
      <c r="F247" s="84"/>
      <c r="G247" s="84"/>
      <c r="H247" s="84"/>
      <c r="I247" s="84"/>
    </row>
    <row r="248" spans="1:9" x14ac:dyDescent="0.2">
      <c r="A248" s="84"/>
      <c r="B248" s="84"/>
      <c r="C248" s="84"/>
      <c r="D248" s="84"/>
      <c r="E248" s="84"/>
      <c r="F248" s="84"/>
      <c r="G248" s="84"/>
      <c r="H248" s="84"/>
      <c r="I248" s="84"/>
    </row>
    <row r="249" spans="1:9" x14ac:dyDescent="0.2">
      <c r="A249" s="84"/>
      <c r="B249" s="84"/>
      <c r="C249" s="84"/>
      <c r="D249" s="84"/>
      <c r="E249" s="84"/>
      <c r="F249" s="84"/>
      <c r="G249" s="84"/>
      <c r="H249" s="84"/>
      <c r="I249" s="84"/>
    </row>
    <row r="250" spans="1:9" x14ac:dyDescent="0.2">
      <c r="A250" s="84"/>
      <c r="B250" s="84"/>
      <c r="C250" s="84"/>
      <c r="D250" s="84"/>
      <c r="E250" s="84"/>
      <c r="F250" s="84"/>
      <c r="G250" s="84"/>
      <c r="H250" s="84"/>
      <c r="I250" s="84"/>
    </row>
    <row r="251" spans="1:9" x14ac:dyDescent="0.2">
      <c r="A251" s="84"/>
      <c r="B251" s="84"/>
      <c r="C251" s="84"/>
      <c r="D251" s="84"/>
      <c r="E251" s="84"/>
      <c r="F251" s="84"/>
      <c r="G251" s="84"/>
      <c r="H251" s="84"/>
      <c r="I251" s="84"/>
    </row>
    <row r="252" spans="1:9" x14ac:dyDescent="0.2">
      <c r="A252" s="84"/>
      <c r="B252" s="84"/>
      <c r="C252" s="84"/>
      <c r="D252" s="84"/>
      <c r="E252" s="84"/>
      <c r="F252" s="84"/>
      <c r="G252" s="84"/>
      <c r="H252" s="84"/>
      <c r="I252" s="84"/>
    </row>
    <row r="253" spans="1:9" x14ac:dyDescent="0.2">
      <c r="A253" s="84"/>
      <c r="B253" s="84"/>
      <c r="C253" s="84"/>
      <c r="D253" s="84"/>
      <c r="E253" s="84"/>
      <c r="F253" s="84"/>
      <c r="G253" s="84"/>
      <c r="H253" s="84"/>
      <c r="I253" s="84"/>
    </row>
    <row r="254" spans="1:9" x14ac:dyDescent="0.2">
      <c r="A254" s="84"/>
      <c r="B254" s="84"/>
      <c r="C254" s="84"/>
      <c r="D254" s="84"/>
      <c r="E254" s="84"/>
      <c r="F254" s="84"/>
      <c r="G254" s="84"/>
      <c r="H254" s="84"/>
      <c r="I254" s="84"/>
    </row>
    <row r="255" spans="1:9" x14ac:dyDescent="0.2">
      <c r="A255" s="84"/>
      <c r="B255" s="84"/>
      <c r="C255" s="84"/>
      <c r="D255" s="84"/>
      <c r="E255" s="84"/>
      <c r="F255" s="84"/>
      <c r="G255" s="84"/>
      <c r="H255" s="84"/>
      <c r="I255" s="84"/>
    </row>
    <row r="256" spans="1:9" x14ac:dyDescent="0.2">
      <c r="A256" s="84"/>
      <c r="B256" s="84"/>
      <c r="C256" s="84"/>
      <c r="D256" s="84"/>
      <c r="E256" s="84"/>
      <c r="F256" s="84"/>
      <c r="G256" s="84"/>
      <c r="H256" s="84"/>
      <c r="I256" s="84"/>
    </row>
    <row r="257" spans="1:9" x14ac:dyDescent="0.2">
      <c r="A257" s="84"/>
      <c r="B257" s="84"/>
      <c r="C257" s="84"/>
      <c r="D257" s="84"/>
      <c r="E257" s="84"/>
      <c r="F257" s="84"/>
      <c r="G257" s="84"/>
      <c r="H257" s="84"/>
      <c r="I257" s="84"/>
    </row>
    <row r="258" spans="1:9" x14ac:dyDescent="0.2">
      <c r="A258" s="84"/>
      <c r="B258" s="84"/>
      <c r="C258" s="84"/>
      <c r="D258" s="84"/>
      <c r="E258" s="84"/>
      <c r="F258" s="84"/>
      <c r="G258" s="84"/>
      <c r="H258" s="84"/>
      <c r="I258" s="84"/>
    </row>
    <row r="259" spans="1:9" x14ac:dyDescent="0.2">
      <c r="A259" s="84"/>
      <c r="B259" s="84"/>
      <c r="C259" s="84"/>
      <c r="D259" s="84"/>
      <c r="E259" s="84"/>
      <c r="F259" s="84"/>
      <c r="G259" s="84"/>
      <c r="H259" s="84"/>
      <c r="I259" s="84"/>
    </row>
    <row r="260" spans="1:9" x14ac:dyDescent="0.2">
      <c r="A260" s="84"/>
      <c r="B260" s="84"/>
      <c r="C260" s="84"/>
      <c r="D260" s="84"/>
      <c r="E260" s="84"/>
      <c r="F260" s="84"/>
      <c r="G260" s="84"/>
      <c r="H260" s="84"/>
      <c r="I260" s="84"/>
    </row>
    <row r="261" spans="1:9" x14ac:dyDescent="0.2">
      <c r="A261" s="84"/>
      <c r="B261" s="84"/>
      <c r="C261" s="84"/>
      <c r="D261" s="84"/>
      <c r="E261" s="84"/>
      <c r="F261" s="84"/>
      <c r="G261" s="84"/>
      <c r="H261" s="84"/>
      <c r="I261" s="84"/>
    </row>
    <row r="262" spans="1:9" x14ac:dyDescent="0.2">
      <c r="A262" s="84"/>
      <c r="B262" s="84"/>
      <c r="C262" s="84"/>
      <c r="D262" s="84"/>
      <c r="E262" s="84"/>
      <c r="F262" s="84"/>
      <c r="G262" s="84"/>
      <c r="H262" s="84"/>
      <c r="I262" s="84"/>
    </row>
    <row r="263" spans="1:9" x14ac:dyDescent="0.2">
      <c r="A263" s="84"/>
      <c r="B263" s="84"/>
      <c r="C263" s="84"/>
      <c r="D263" s="84"/>
      <c r="E263" s="84"/>
      <c r="F263" s="84"/>
      <c r="G263" s="84"/>
      <c r="H263" s="84"/>
      <c r="I263" s="84"/>
    </row>
    <row r="264" spans="1:9" x14ac:dyDescent="0.2">
      <c r="A264" s="84"/>
      <c r="B264" s="84"/>
      <c r="C264" s="84"/>
      <c r="D264" s="84"/>
      <c r="E264" s="84"/>
      <c r="F264" s="84"/>
      <c r="G264" s="84"/>
      <c r="H264" s="84"/>
      <c r="I264" s="84"/>
    </row>
    <row r="265" spans="1:9" x14ac:dyDescent="0.2">
      <c r="A265" s="84"/>
      <c r="B265" s="84"/>
      <c r="C265" s="84"/>
      <c r="D265" s="84"/>
      <c r="E265" s="84"/>
      <c r="F265" s="84"/>
      <c r="G265" s="84"/>
      <c r="H265" s="84"/>
      <c r="I265" s="84"/>
    </row>
    <row r="266" spans="1:9" x14ac:dyDescent="0.2">
      <c r="A266" s="84"/>
      <c r="B266" s="84"/>
      <c r="C266" s="84"/>
      <c r="D266" s="84"/>
      <c r="E266" s="84"/>
      <c r="F266" s="84"/>
      <c r="G266" s="84"/>
      <c r="H266" s="84"/>
      <c r="I266" s="84"/>
    </row>
    <row r="267" spans="1:9" x14ac:dyDescent="0.2">
      <c r="A267" s="84"/>
      <c r="B267" s="84"/>
      <c r="C267" s="84"/>
      <c r="D267" s="84"/>
      <c r="E267" s="84"/>
      <c r="F267" s="84"/>
      <c r="G267" s="84"/>
      <c r="H267" s="84"/>
      <c r="I267" s="84"/>
    </row>
    <row r="268" spans="1:9" x14ac:dyDescent="0.2">
      <c r="A268" s="84"/>
      <c r="B268" s="84"/>
      <c r="C268" s="84"/>
      <c r="D268" s="84"/>
      <c r="E268" s="84"/>
      <c r="F268" s="84"/>
      <c r="G268" s="84"/>
      <c r="H268" s="84"/>
      <c r="I268" s="84"/>
    </row>
    <row r="269" spans="1:9" x14ac:dyDescent="0.2">
      <c r="A269" s="84"/>
      <c r="B269" s="84"/>
      <c r="C269" s="84"/>
      <c r="D269" s="84"/>
      <c r="E269" s="84"/>
      <c r="F269" s="84"/>
      <c r="G269" s="84"/>
      <c r="H269" s="84"/>
      <c r="I269" s="84"/>
    </row>
    <row r="270" spans="1:9" x14ac:dyDescent="0.2">
      <c r="A270" s="84"/>
      <c r="B270" s="84"/>
      <c r="C270" s="84"/>
      <c r="D270" s="84"/>
      <c r="E270" s="84"/>
      <c r="F270" s="84"/>
      <c r="G270" s="84"/>
      <c r="H270" s="84"/>
      <c r="I270" s="84"/>
    </row>
    <row r="271" spans="1:9" x14ac:dyDescent="0.2">
      <c r="A271" s="84"/>
      <c r="B271" s="84"/>
      <c r="C271" s="84"/>
      <c r="D271" s="84"/>
      <c r="E271" s="84"/>
      <c r="F271" s="84"/>
      <c r="G271" s="84"/>
      <c r="H271" s="84"/>
      <c r="I271" s="84"/>
    </row>
    <row r="272" spans="1:9" x14ac:dyDescent="0.2">
      <c r="A272" s="84"/>
      <c r="B272" s="84"/>
      <c r="C272" s="84"/>
      <c r="D272" s="84"/>
      <c r="E272" s="84"/>
      <c r="F272" s="84"/>
      <c r="G272" s="84"/>
      <c r="H272" s="84"/>
      <c r="I272" s="84"/>
    </row>
    <row r="273" spans="1:9" x14ac:dyDescent="0.2">
      <c r="A273" s="84"/>
      <c r="B273" s="84"/>
      <c r="C273" s="84"/>
      <c r="D273" s="84"/>
      <c r="E273" s="84"/>
      <c r="F273" s="84"/>
      <c r="G273" s="84"/>
      <c r="H273" s="84"/>
      <c r="I273" s="84"/>
    </row>
    <row r="274" spans="1:9" x14ac:dyDescent="0.2">
      <c r="A274" s="84"/>
      <c r="B274" s="84"/>
      <c r="C274" s="84"/>
      <c r="D274" s="84"/>
      <c r="E274" s="84"/>
      <c r="F274" s="84"/>
      <c r="G274" s="84"/>
      <c r="H274" s="84"/>
      <c r="I274" s="84"/>
    </row>
    <row r="275" spans="1:9" x14ac:dyDescent="0.2">
      <c r="A275" s="84"/>
      <c r="B275" s="84"/>
      <c r="C275" s="84"/>
      <c r="D275" s="84"/>
      <c r="E275" s="84"/>
      <c r="F275" s="84"/>
      <c r="G275" s="84"/>
      <c r="H275" s="84"/>
      <c r="I275" s="84"/>
    </row>
    <row r="276" spans="1:9" x14ac:dyDescent="0.2">
      <c r="A276" s="84"/>
      <c r="B276" s="84"/>
      <c r="C276" s="84"/>
      <c r="D276" s="84"/>
      <c r="E276" s="84"/>
      <c r="F276" s="84"/>
      <c r="G276" s="84"/>
      <c r="H276" s="84"/>
      <c r="I276" s="84"/>
    </row>
    <row r="277" spans="1:9" x14ac:dyDescent="0.2">
      <c r="A277" s="84"/>
      <c r="B277" s="84"/>
      <c r="C277" s="84"/>
      <c r="D277" s="84"/>
      <c r="E277" s="84"/>
      <c r="F277" s="84"/>
      <c r="G277" s="84"/>
      <c r="H277" s="84"/>
      <c r="I277" s="84"/>
    </row>
    <row r="278" spans="1:9" x14ac:dyDescent="0.2">
      <c r="A278" s="84"/>
      <c r="B278" s="84"/>
      <c r="C278" s="84"/>
      <c r="D278" s="84"/>
      <c r="E278" s="84"/>
      <c r="F278" s="84"/>
      <c r="G278" s="84"/>
      <c r="H278" s="84"/>
      <c r="I278" s="84"/>
    </row>
    <row r="279" spans="1:9" x14ac:dyDescent="0.2">
      <c r="A279" s="84"/>
      <c r="B279" s="84"/>
      <c r="C279" s="84"/>
      <c r="D279" s="84"/>
      <c r="E279" s="84"/>
      <c r="F279" s="84"/>
      <c r="G279" s="84"/>
      <c r="H279" s="84"/>
      <c r="I279" s="84"/>
    </row>
    <row r="280" spans="1:9" x14ac:dyDescent="0.2">
      <c r="A280" s="84"/>
      <c r="B280" s="84"/>
      <c r="C280" s="84"/>
      <c r="D280" s="84"/>
      <c r="E280" s="84"/>
      <c r="F280" s="84"/>
      <c r="G280" s="84"/>
      <c r="H280" s="84"/>
      <c r="I280" s="84"/>
    </row>
    <row r="281" spans="1:9" x14ac:dyDescent="0.2">
      <c r="A281" s="84"/>
      <c r="B281" s="84"/>
      <c r="C281" s="84"/>
      <c r="D281" s="84"/>
      <c r="E281" s="84"/>
      <c r="F281" s="84"/>
      <c r="G281" s="84"/>
      <c r="H281" s="84"/>
      <c r="I281" s="84"/>
    </row>
    <row r="282" spans="1:9" x14ac:dyDescent="0.2">
      <c r="A282" s="84"/>
      <c r="B282" s="84"/>
      <c r="C282" s="84"/>
      <c r="D282" s="84"/>
      <c r="E282" s="84"/>
      <c r="F282" s="84"/>
      <c r="G282" s="84"/>
      <c r="H282" s="84"/>
      <c r="I282" s="84"/>
    </row>
    <row r="283" spans="1:9" x14ac:dyDescent="0.2">
      <c r="A283" s="84"/>
      <c r="B283" s="84"/>
      <c r="C283" s="84"/>
      <c r="D283" s="84"/>
      <c r="E283" s="84"/>
      <c r="F283" s="84"/>
      <c r="G283" s="84"/>
      <c r="H283" s="84"/>
      <c r="I283" s="84"/>
    </row>
    <row r="284" spans="1:9" x14ac:dyDescent="0.2">
      <c r="A284" s="84"/>
      <c r="B284" s="84"/>
      <c r="C284" s="84"/>
      <c r="D284" s="84"/>
      <c r="E284" s="84"/>
      <c r="F284" s="84"/>
      <c r="G284" s="84"/>
      <c r="H284" s="84"/>
      <c r="I284" s="84"/>
    </row>
    <row r="285" spans="1:9" x14ac:dyDescent="0.2">
      <c r="A285" s="84"/>
      <c r="B285" s="84"/>
      <c r="C285" s="84"/>
      <c r="D285" s="84"/>
      <c r="E285" s="84"/>
      <c r="F285" s="84"/>
      <c r="G285" s="84"/>
      <c r="H285" s="84"/>
      <c r="I285" s="84"/>
    </row>
    <row r="286" spans="1:9" x14ac:dyDescent="0.2">
      <c r="A286" s="84"/>
      <c r="B286" s="84"/>
      <c r="C286" s="84"/>
      <c r="D286" s="84"/>
      <c r="E286" s="84"/>
      <c r="F286" s="84"/>
      <c r="G286" s="84"/>
      <c r="H286" s="84"/>
      <c r="I286" s="84"/>
    </row>
    <row r="287" spans="1:9" x14ac:dyDescent="0.2">
      <c r="A287" s="84"/>
      <c r="B287" s="84"/>
      <c r="C287" s="84"/>
      <c r="D287" s="84"/>
      <c r="E287" s="84"/>
      <c r="F287" s="84"/>
      <c r="G287" s="84"/>
      <c r="H287" s="84"/>
      <c r="I287" s="84"/>
    </row>
    <row r="288" spans="1:9" x14ac:dyDescent="0.2">
      <c r="A288" s="84"/>
      <c r="B288" s="84"/>
      <c r="C288" s="84"/>
      <c r="D288" s="84"/>
      <c r="E288" s="84"/>
      <c r="F288" s="84"/>
      <c r="G288" s="84"/>
      <c r="H288" s="84"/>
      <c r="I288" s="84"/>
    </row>
    <row r="289" spans="1:9" x14ac:dyDescent="0.2">
      <c r="A289" s="84"/>
      <c r="B289" s="84"/>
      <c r="C289" s="84"/>
      <c r="D289" s="84"/>
      <c r="E289" s="84"/>
      <c r="F289" s="84"/>
      <c r="G289" s="84"/>
      <c r="H289" s="84"/>
      <c r="I289" s="84"/>
    </row>
    <row r="290" spans="1:9" x14ac:dyDescent="0.2">
      <c r="A290" s="84"/>
      <c r="B290" s="84"/>
      <c r="C290" s="84"/>
      <c r="D290" s="84"/>
      <c r="E290" s="84"/>
      <c r="F290" s="84"/>
      <c r="G290" s="84"/>
      <c r="H290" s="84"/>
      <c r="I290" s="84"/>
    </row>
    <row r="291" spans="1:9" x14ac:dyDescent="0.2">
      <c r="A291" s="84"/>
      <c r="B291" s="84"/>
      <c r="C291" s="84"/>
      <c r="D291" s="84"/>
      <c r="E291" s="84"/>
      <c r="F291" s="84"/>
      <c r="G291" s="84"/>
      <c r="H291" s="84"/>
      <c r="I291" s="84"/>
    </row>
    <row r="292" spans="1:9" x14ac:dyDescent="0.2">
      <c r="A292" s="84"/>
      <c r="B292" s="84"/>
      <c r="C292" s="84"/>
      <c r="D292" s="84"/>
      <c r="E292" s="84"/>
      <c r="F292" s="84"/>
      <c r="G292" s="84"/>
      <c r="H292" s="84"/>
      <c r="I292" s="84"/>
    </row>
    <row r="293" spans="1:9" x14ac:dyDescent="0.2">
      <c r="A293" s="84"/>
      <c r="B293" s="84"/>
      <c r="C293" s="84"/>
      <c r="D293" s="84"/>
      <c r="E293" s="84"/>
      <c r="F293" s="84"/>
      <c r="G293" s="84"/>
      <c r="H293" s="84"/>
      <c r="I293" s="84"/>
    </row>
    <row r="294" spans="1:9" x14ac:dyDescent="0.2">
      <c r="A294" s="84"/>
      <c r="B294" s="84"/>
      <c r="C294" s="84"/>
      <c r="D294" s="84"/>
      <c r="E294" s="84"/>
      <c r="F294" s="84"/>
      <c r="G294" s="84"/>
      <c r="H294" s="84"/>
      <c r="I294" s="84"/>
    </row>
    <row r="295" spans="1:9" x14ac:dyDescent="0.2">
      <c r="A295" s="84"/>
      <c r="B295" s="84"/>
      <c r="C295" s="84"/>
      <c r="D295" s="84"/>
      <c r="E295" s="84"/>
      <c r="F295" s="84"/>
      <c r="G295" s="84"/>
      <c r="H295" s="84"/>
      <c r="I295" s="84"/>
    </row>
    <row r="296" spans="1:9" x14ac:dyDescent="0.2">
      <c r="A296" s="84"/>
      <c r="B296" s="84"/>
      <c r="C296" s="84"/>
      <c r="D296" s="84"/>
      <c r="E296" s="84"/>
      <c r="F296" s="84"/>
      <c r="G296" s="84"/>
      <c r="H296" s="84"/>
      <c r="I296" s="84"/>
    </row>
    <row r="297" spans="1:9" x14ac:dyDescent="0.2">
      <c r="A297" s="84"/>
      <c r="B297" s="84"/>
      <c r="C297" s="84"/>
      <c r="D297" s="84"/>
      <c r="E297" s="84"/>
      <c r="F297" s="84"/>
      <c r="G297" s="84"/>
      <c r="H297" s="84"/>
      <c r="I297" s="84"/>
    </row>
    <row r="298" spans="1:9" x14ac:dyDescent="0.2">
      <c r="A298" s="84"/>
      <c r="B298" s="84"/>
      <c r="C298" s="84"/>
      <c r="D298" s="84"/>
      <c r="E298" s="84"/>
      <c r="F298" s="84"/>
      <c r="G298" s="84"/>
      <c r="H298" s="84"/>
      <c r="I298" s="84"/>
    </row>
    <row r="299" spans="1:9" x14ac:dyDescent="0.2">
      <c r="A299" s="84"/>
      <c r="B299" s="84"/>
      <c r="C299" s="84"/>
      <c r="D299" s="84"/>
      <c r="E299" s="84"/>
      <c r="F299" s="84"/>
      <c r="G299" s="84"/>
      <c r="H299" s="84"/>
      <c r="I299" s="84"/>
    </row>
  </sheetData>
  <mergeCells count="17">
    <mergeCell ref="A3:I3"/>
    <mergeCell ref="A4:I4"/>
    <mergeCell ref="A5:I5"/>
    <mergeCell ref="L6:O6"/>
    <mergeCell ref="A7:A8"/>
    <mergeCell ref="B7:B8"/>
    <mergeCell ref="C7:C8"/>
    <mergeCell ref="D7:D8"/>
    <mergeCell ref="E7:F7"/>
    <mergeCell ref="G7:H7"/>
    <mergeCell ref="A41:B41"/>
    <mergeCell ref="I7:I8"/>
    <mergeCell ref="O7:P7"/>
    <mergeCell ref="A35:C35"/>
    <mergeCell ref="E35:F35"/>
    <mergeCell ref="A36:B36"/>
    <mergeCell ref="E36:F36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1"/>
  <sheetViews>
    <sheetView topLeftCell="A26" zoomScale="110" zoomScaleNormal="110" workbookViewId="0">
      <selection activeCell="A8" sqref="A8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112" t="s">
        <v>0</v>
      </c>
      <c r="E1" s="112"/>
    </row>
    <row r="2" spans="1:10" ht="20.25" customHeight="1" x14ac:dyDescent="0.2">
      <c r="A2" s="1"/>
      <c r="B2" s="1"/>
      <c r="C2" s="1"/>
      <c r="D2" s="3"/>
      <c r="E2" s="3"/>
    </row>
    <row r="3" spans="1:10" ht="52.5" customHeight="1" x14ac:dyDescent="0.2">
      <c r="A3" s="113" t="s">
        <v>1</v>
      </c>
      <c r="B3" s="113"/>
      <c r="C3" s="113"/>
      <c r="D3" s="113"/>
      <c r="E3" s="113"/>
      <c r="F3" s="1"/>
      <c r="G3" s="4" t="s">
        <v>2</v>
      </c>
      <c r="H3" s="1"/>
      <c r="I3" s="1"/>
      <c r="J3" s="1"/>
    </row>
    <row r="4" spans="1:10" ht="24" customHeight="1" x14ac:dyDescent="0.2">
      <c r="A4" s="114" t="s">
        <v>100</v>
      </c>
      <c r="B4" s="114"/>
      <c r="C4" s="114"/>
      <c r="D4" s="114"/>
      <c r="E4" s="114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5" t="s">
        <v>3</v>
      </c>
      <c r="F5" s="1"/>
      <c r="G5" s="1"/>
      <c r="H5" s="1"/>
      <c r="I5" s="1"/>
      <c r="J5" s="1"/>
    </row>
    <row r="6" spans="1:10" ht="18" customHeight="1" x14ac:dyDescent="0.2">
      <c r="A6" s="115" t="s">
        <v>4</v>
      </c>
      <c r="B6" s="117" t="s">
        <v>5</v>
      </c>
      <c r="C6" s="117" t="s">
        <v>6</v>
      </c>
      <c r="D6" s="117" t="s">
        <v>7</v>
      </c>
      <c r="E6" s="119" t="s">
        <v>8</v>
      </c>
      <c r="F6" s="1"/>
      <c r="G6" s="1"/>
      <c r="H6" s="1"/>
      <c r="I6" s="1"/>
      <c r="J6" s="1"/>
    </row>
    <row r="7" spans="1:10" ht="27.75" customHeight="1" x14ac:dyDescent="0.2">
      <c r="A7" s="116"/>
      <c r="B7" s="118"/>
      <c r="C7" s="118"/>
      <c r="D7" s="118"/>
      <c r="E7" s="120"/>
      <c r="F7" s="6" t="s">
        <v>9</v>
      </c>
      <c r="G7" s="7" t="s">
        <v>10</v>
      </c>
      <c r="H7" s="1"/>
      <c r="I7" s="1"/>
      <c r="J7" s="1"/>
    </row>
    <row r="8" spans="1:10" ht="24.75" customHeight="1" x14ac:dyDescent="0.2">
      <c r="A8" s="8"/>
      <c r="B8" s="9" t="s">
        <v>11</v>
      </c>
      <c r="C8" s="10" t="s">
        <v>12</v>
      </c>
      <c r="D8" s="11">
        <f>SUM(D9:D13)</f>
        <v>46442</v>
      </c>
      <c r="E8" s="12">
        <f>SUM(E9:E13)</f>
        <v>6509</v>
      </c>
      <c r="F8" s="13">
        <f>E8/D8</f>
        <v>0.14015330950432797</v>
      </c>
      <c r="G8" s="7"/>
      <c r="H8" s="1"/>
      <c r="I8" s="1"/>
      <c r="J8" s="1"/>
    </row>
    <row r="9" spans="1:10" ht="27" customHeight="1" x14ac:dyDescent="0.2">
      <c r="A9" s="14">
        <v>1</v>
      </c>
      <c r="B9" s="15" t="s">
        <v>13</v>
      </c>
      <c r="C9" s="10" t="s">
        <v>12</v>
      </c>
      <c r="D9" s="11">
        <v>12560</v>
      </c>
      <c r="E9" s="16">
        <v>4257</v>
      </c>
      <c r="F9" s="13">
        <f t="shared" ref="F9:F27" si="0">E9/D9</f>
        <v>0.33893312101910827</v>
      </c>
      <c r="G9" s="17">
        <f>E9-D9</f>
        <v>-8303</v>
      </c>
      <c r="H9" s="1"/>
      <c r="I9" s="1"/>
      <c r="J9" s="1"/>
    </row>
    <row r="10" spans="1:10" ht="27" customHeight="1" x14ac:dyDescent="0.2">
      <c r="A10" s="14">
        <v>2</v>
      </c>
      <c r="B10" s="15" t="s">
        <v>14</v>
      </c>
      <c r="C10" s="10" t="s">
        <v>12</v>
      </c>
      <c r="D10" s="11">
        <v>14980</v>
      </c>
      <c r="E10" s="18">
        <v>0</v>
      </c>
      <c r="F10" s="13">
        <f t="shared" si="0"/>
        <v>0</v>
      </c>
      <c r="G10" s="17">
        <f t="shared" ref="G10:G27" si="1">E10-D10</f>
        <v>-14980</v>
      </c>
      <c r="H10" s="1"/>
      <c r="I10" s="1"/>
      <c r="J10" s="1"/>
    </row>
    <row r="11" spans="1:10" ht="27" customHeight="1" x14ac:dyDescent="0.2">
      <c r="A11" s="14">
        <v>3</v>
      </c>
      <c r="B11" s="15" t="s">
        <v>15</v>
      </c>
      <c r="C11" s="10" t="s">
        <v>12</v>
      </c>
      <c r="D11" s="11">
        <v>0</v>
      </c>
      <c r="E11" s="18">
        <v>0</v>
      </c>
      <c r="F11" s="13" t="e">
        <f t="shared" si="0"/>
        <v>#DIV/0!</v>
      </c>
      <c r="G11" s="17">
        <f t="shared" si="1"/>
        <v>0</v>
      </c>
      <c r="H11" s="1"/>
      <c r="I11" s="1"/>
      <c r="J11" s="1"/>
    </row>
    <row r="12" spans="1:10" ht="27" customHeight="1" x14ac:dyDescent="0.2">
      <c r="A12" s="14">
        <v>4</v>
      </c>
      <c r="B12" s="15" t="s">
        <v>16</v>
      </c>
      <c r="C12" s="10" t="s">
        <v>12</v>
      </c>
      <c r="D12" s="11">
        <v>1000</v>
      </c>
      <c r="E12" s="16">
        <v>53</v>
      </c>
      <c r="F12" s="13">
        <f t="shared" si="0"/>
        <v>5.2999999999999999E-2</v>
      </c>
      <c r="G12" s="17">
        <f t="shared" si="1"/>
        <v>-947</v>
      </c>
      <c r="H12" s="1"/>
      <c r="I12" s="1"/>
      <c r="J12" s="1"/>
    </row>
    <row r="13" spans="1:10" ht="25.5" customHeight="1" x14ac:dyDescent="0.2">
      <c r="A13" s="14">
        <v>6</v>
      </c>
      <c r="B13" s="15" t="s">
        <v>17</v>
      </c>
      <c r="C13" s="10" t="s">
        <v>12</v>
      </c>
      <c r="D13" s="11">
        <f>SUM(D14:D25)</f>
        <v>17902</v>
      </c>
      <c r="E13" s="12">
        <f>SUM(E14:E25)</f>
        <v>2199</v>
      </c>
      <c r="F13" s="13">
        <f t="shared" si="0"/>
        <v>0.12283543738129818</v>
      </c>
      <c r="G13" s="17">
        <f t="shared" si="1"/>
        <v>-15703</v>
      </c>
      <c r="H13" s="1"/>
      <c r="I13" s="1"/>
      <c r="J13" s="1"/>
    </row>
    <row r="14" spans="1:10" ht="25.5" customHeight="1" x14ac:dyDescent="0.2">
      <c r="A14" s="19" t="s">
        <v>18</v>
      </c>
      <c r="B14" s="20" t="s">
        <v>19</v>
      </c>
      <c r="C14" s="21"/>
      <c r="D14" s="22">
        <v>900</v>
      </c>
      <c r="E14" s="23">
        <v>91</v>
      </c>
      <c r="F14" s="13">
        <f t="shared" si="0"/>
        <v>0.10111111111111111</v>
      </c>
      <c r="G14" s="17">
        <f t="shared" si="1"/>
        <v>-809</v>
      </c>
      <c r="H14" s="1"/>
      <c r="I14" s="1"/>
      <c r="J14" s="1"/>
    </row>
    <row r="15" spans="1:10" ht="25.5" customHeight="1" x14ac:dyDescent="0.2">
      <c r="A15" s="19" t="s">
        <v>20</v>
      </c>
      <c r="B15" s="20" t="s">
        <v>21</v>
      </c>
      <c r="C15" s="21"/>
      <c r="D15" s="22">
        <v>350</v>
      </c>
      <c r="E15" s="23">
        <v>33</v>
      </c>
      <c r="F15" s="13">
        <f t="shared" si="0"/>
        <v>9.4285714285714292E-2</v>
      </c>
      <c r="G15" s="17">
        <f t="shared" si="1"/>
        <v>-317</v>
      </c>
      <c r="H15" s="1"/>
      <c r="I15" s="1"/>
      <c r="J15" s="1"/>
    </row>
    <row r="16" spans="1:10" ht="25.5" customHeight="1" x14ac:dyDescent="0.2">
      <c r="A16" s="19" t="s">
        <v>22</v>
      </c>
      <c r="B16" s="20" t="s">
        <v>102</v>
      </c>
      <c r="C16" s="21"/>
      <c r="D16" s="22">
        <v>3745</v>
      </c>
      <c r="E16" s="23">
        <v>322</v>
      </c>
      <c r="F16" s="13">
        <f t="shared" si="0"/>
        <v>8.5981308411214957E-2</v>
      </c>
      <c r="G16" s="17">
        <f t="shared" si="1"/>
        <v>-3423</v>
      </c>
      <c r="H16" s="1"/>
      <c r="I16" s="1"/>
      <c r="J16" s="1"/>
    </row>
    <row r="17" spans="1:10" ht="25.5" customHeight="1" x14ac:dyDescent="0.2">
      <c r="A17" s="19" t="s">
        <v>23</v>
      </c>
      <c r="B17" s="20" t="s">
        <v>24</v>
      </c>
      <c r="C17" s="21"/>
      <c r="D17" s="22">
        <v>1000</v>
      </c>
      <c r="E17" s="23">
        <v>108</v>
      </c>
      <c r="F17" s="13">
        <f t="shared" si="0"/>
        <v>0.108</v>
      </c>
      <c r="G17" s="17">
        <f t="shared" si="1"/>
        <v>-892</v>
      </c>
      <c r="H17" s="1"/>
      <c r="I17" s="1"/>
      <c r="J17" s="1"/>
    </row>
    <row r="18" spans="1:10" ht="25.5" customHeight="1" x14ac:dyDescent="0.2">
      <c r="A18" s="19" t="s">
        <v>25</v>
      </c>
      <c r="B18" s="20" t="s">
        <v>26</v>
      </c>
      <c r="C18" s="21"/>
      <c r="D18" s="22">
        <v>2000</v>
      </c>
      <c r="E18" s="23">
        <v>381</v>
      </c>
      <c r="F18" s="13">
        <f t="shared" si="0"/>
        <v>0.1905</v>
      </c>
      <c r="G18" s="17">
        <f t="shared" si="1"/>
        <v>-1619</v>
      </c>
      <c r="H18" s="1"/>
      <c r="I18" s="1"/>
      <c r="J18" s="1"/>
    </row>
    <row r="19" spans="1:10" ht="25.5" customHeight="1" x14ac:dyDescent="0.2">
      <c r="A19" s="19" t="s">
        <v>27</v>
      </c>
      <c r="B19" s="20" t="s">
        <v>28</v>
      </c>
      <c r="C19" s="21"/>
      <c r="D19" s="22">
        <v>2000</v>
      </c>
      <c r="E19" s="23">
        <v>137</v>
      </c>
      <c r="F19" s="13">
        <f t="shared" si="0"/>
        <v>6.8500000000000005E-2</v>
      </c>
      <c r="G19" s="17">
        <f t="shared" si="1"/>
        <v>-1863</v>
      </c>
      <c r="H19" s="1"/>
      <c r="I19" s="1"/>
      <c r="J19" s="1"/>
    </row>
    <row r="20" spans="1:10" ht="25.5" customHeight="1" x14ac:dyDescent="0.2">
      <c r="A20" s="19" t="s">
        <v>29</v>
      </c>
      <c r="B20" s="20" t="s">
        <v>30</v>
      </c>
      <c r="C20" s="21"/>
      <c r="D20" s="22">
        <v>1240</v>
      </c>
      <c r="E20" s="23">
        <v>153</v>
      </c>
      <c r="F20" s="13">
        <f t="shared" si="0"/>
        <v>0.12338709677419354</v>
      </c>
      <c r="G20" s="17">
        <f t="shared" si="1"/>
        <v>-1087</v>
      </c>
      <c r="H20" s="1"/>
      <c r="I20" s="1"/>
      <c r="J20" s="1"/>
    </row>
    <row r="21" spans="1:10" ht="25.5" customHeight="1" x14ac:dyDescent="0.2">
      <c r="A21" s="19" t="s">
        <v>31</v>
      </c>
      <c r="B21" s="20" t="s">
        <v>32</v>
      </c>
      <c r="C21" s="21"/>
      <c r="D21" s="22">
        <v>1200</v>
      </c>
      <c r="E21" s="23">
        <v>25</v>
      </c>
      <c r="F21" s="13">
        <f t="shared" si="0"/>
        <v>2.0833333333333332E-2</v>
      </c>
      <c r="G21" s="17">
        <f t="shared" si="1"/>
        <v>-1175</v>
      </c>
      <c r="H21" s="1"/>
      <c r="I21" s="1"/>
      <c r="J21" s="1"/>
    </row>
    <row r="22" spans="1:10" ht="25.5" customHeight="1" x14ac:dyDescent="0.2">
      <c r="A22" s="19" t="s">
        <v>33</v>
      </c>
      <c r="B22" s="20" t="s">
        <v>34</v>
      </c>
      <c r="C22" s="21"/>
      <c r="D22" s="22">
        <v>400</v>
      </c>
      <c r="E22" s="23">
        <v>46</v>
      </c>
      <c r="F22" s="13">
        <f t="shared" si="0"/>
        <v>0.115</v>
      </c>
      <c r="G22" s="17">
        <f t="shared" si="1"/>
        <v>-354</v>
      </c>
      <c r="H22" s="1"/>
      <c r="I22" s="1"/>
      <c r="J22" s="1"/>
    </row>
    <row r="23" spans="1:10" ht="25.5" customHeight="1" x14ac:dyDescent="0.2">
      <c r="A23" s="19" t="s">
        <v>35</v>
      </c>
      <c r="B23" s="20" t="s">
        <v>36</v>
      </c>
      <c r="C23" s="21"/>
      <c r="D23" s="22">
        <v>1067</v>
      </c>
      <c r="E23" s="23">
        <v>118</v>
      </c>
      <c r="F23" s="13">
        <f t="shared" si="0"/>
        <v>0.1105904404873477</v>
      </c>
      <c r="G23" s="17">
        <f t="shared" si="1"/>
        <v>-949</v>
      </c>
      <c r="H23" s="1"/>
      <c r="I23" s="1"/>
      <c r="J23" s="1"/>
    </row>
    <row r="24" spans="1:10" ht="25.5" customHeight="1" x14ac:dyDescent="0.2">
      <c r="A24" s="19" t="s">
        <v>37</v>
      </c>
      <c r="B24" s="20" t="s">
        <v>38</v>
      </c>
      <c r="C24" s="21"/>
      <c r="D24" s="22">
        <v>3000</v>
      </c>
      <c r="E24" s="23">
        <v>0</v>
      </c>
      <c r="F24" s="13">
        <f t="shared" si="0"/>
        <v>0</v>
      </c>
      <c r="G24" s="17">
        <f t="shared" si="1"/>
        <v>-3000</v>
      </c>
      <c r="H24" s="1"/>
      <c r="I24" s="1"/>
      <c r="J24" s="1"/>
    </row>
    <row r="25" spans="1:10" ht="25.5" customHeight="1" x14ac:dyDescent="0.2">
      <c r="A25" s="19" t="s">
        <v>39</v>
      </c>
      <c r="B25" s="20" t="s">
        <v>40</v>
      </c>
      <c r="C25" s="21"/>
      <c r="D25" s="22">
        <v>1000</v>
      </c>
      <c r="E25" s="23">
        <v>785</v>
      </c>
      <c r="F25" s="13">
        <f t="shared" si="0"/>
        <v>0.78500000000000003</v>
      </c>
      <c r="G25" s="17">
        <f t="shared" si="1"/>
        <v>-215</v>
      </c>
      <c r="H25" s="1"/>
      <c r="I25" s="1"/>
      <c r="J25" s="1"/>
    </row>
    <row r="26" spans="1:10" ht="28.5" x14ac:dyDescent="0.2">
      <c r="A26" s="14"/>
      <c r="B26" s="24" t="s">
        <v>41</v>
      </c>
      <c r="C26" s="10" t="s">
        <v>12</v>
      </c>
      <c r="D26" s="11">
        <v>58000</v>
      </c>
      <c r="E26" s="12">
        <v>8803</v>
      </c>
      <c r="F26" s="13">
        <f t="shared" si="0"/>
        <v>0.15177586206896551</v>
      </c>
      <c r="G26" s="17">
        <f t="shared" si="1"/>
        <v>-49197</v>
      </c>
      <c r="H26" s="1"/>
      <c r="I26" s="1"/>
      <c r="J26" s="1"/>
    </row>
    <row r="27" spans="1:10" ht="19.5" customHeight="1" thickBot="1" x14ac:dyDescent="0.25">
      <c r="A27" s="25"/>
      <c r="B27" s="26" t="s">
        <v>42</v>
      </c>
      <c r="C27" s="27"/>
      <c r="D27" s="28">
        <f>D8+D26</f>
        <v>104442</v>
      </c>
      <c r="E27" s="29">
        <f>E8+E26</f>
        <v>15312</v>
      </c>
      <c r="F27" s="13">
        <f t="shared" si="0"/>
        <v>0.14660768656287701</v>
      </c>
      <c r="G27" s="17">
        <f t="shared" si="1"/>
        <v>-89130</v>
      </c>
      <c r="H27" s="1"/>
      <c r="I27" s="1"/>
      <c r="J27" s="1"/>
    </row>
    <row r="28" spans="1:10" x14ac:dyDescent="0.2">
      <c r="A28" s="30"/>
      <c r="B28" s="30"/>
      <c r="C28" s="30"/>
      <c r="D28" s="31"/>
      <c r="E28" s="31"/>
      <c r="F28" s="6"/>
      <c r="G28" s="6"/>
      <c r="H28" s="1"/>
      <c r="I28" s="1"/>
      <c r="J28" s="1"/>
    </row>
    <row r="29" spans="1:10" x14ac:dyDescent="0.2">
      <c r="A29" s="30"/>
      <c r="B29" s="30"/>
      <c r="C29" s="30"/>
      <c r="D29" s="31"/>
      <c r="E29" s="31"/>
      <c r="F29" s="6"/>
      <c r="G29" s="6"/>
      <c r="H29" s="1"/>
      <c r="I29" s="1"/>
      <c r="J29" s="1"/>
    </row>
    <row r="30" spans="1:10" x14ac:dyDescent="0.2">
      <c r="A30" s="30"/>
      <c r="B30" s="30"/>
      <c r="C30" s="30"/>
      <c r="D30" s="31"/>
      <c r="E30" s="31"/>
      <c r="F30" s="6"/>
      <c r="G30" s="6"/>
      <c r="H30" s="1"/>
      <c r="I30" s="1"/>
      <c r="J30" s="1"/>
    </row>
    <row r="31" spans="1:10" ht="16.5" customHeight="1" x14ac:dyDescent="0.2">
      <c r="A31" s="32" t="s">
        <v>101</v>
      </c>
      <c r="B31" s="30"/>
      <c r="C31" s="30"/>
      <c r="D31" s="31"/>
      <c r="E31" s="31"/>
      <c r="F31" s="6"/>
      <c r="G31" s="6"/>
      <c r="H31" s="1"/>
      <c r="I31" s="1"/>
      <c r="J31" s="1"/>
    </row>
    <row r="32" spans="1:10" ht="32.25" customHeight="1" x14ac:dyDescent="0.25">
      <c r="A32" s="109" t="s">
        <v>43</v>
      </c>
      <c r="B32" s="109"/>
      <c r="C32" s="33" t="s">
        <v>44</v>
      </c>
      <c r="D32" s="34"/>
      <c r="E32" s="35"/>
      <c r="F32" s="36"/>
      <c r="G32" s="1"/>
      <c r="H32" s="1"/>
      <c r="I32" s="1"/>
      <c r="J32" s="1"/>
    </row>
    <row r="33" spans="1:10" ht="15.75" x14ac:dyDescent="0.2">
      <c r="A33" s="110" t="s">
        <v>45</v>
      </c>
      <c r="B33" s="110"/>
      <c r="C33" s="37" t="s">
        <v>46</v>
      </c>
      <c r="D33" s="37" t="s">
        <v>47</v>
      </c>
      <c r="E33" s="35"/>
      <c r="F33" s="37"/>
      <c r="G33" s="1"/>
      <c r="H33" s="1"/>
      <c r="I33" s="1"/>
      <c r="J33" s="1"/>
    </row>
    <row r="34" spans="1:10" ht="42" customHeight="1" x14ac:dyDescent="0.2">
      <c r="A34" s="38"/>
      <c r="B34" s="38"/>
      <c r="C34" s="35"/>
      <c r="D34" s="35"/>
      <c r="E34" s="35"/>
      <c r="F34" s="35"/>
      <c r="G34" s="1"/>
      <c r="H34" s="1"/>
      <c r="I34" s="1"/>
      <c r="J34" s="1"/>
    </row>
    <row r="35" spans="1:10" ht="15.75" x14ac:dyDescent="0.2">
      <c r="A35" s="111" t="s">
        <v>48</v>
      </c>
      <c r="B35" s="111"/>
      <c r="C35" s="34"/>
      <c r="D35" s="36"/>
      <c r="E35" s="35"/>
      <c r="F35" s="35"/>
      <c r="G35" s="1"/>
      <c r="H35" s="1"/>
      <c r="I35" s="1"/>
      <c r="J35" s="1"/>
    </row>
    <row r="36" spans="1:10" ht="15.75" x14ac:dyDescent="0.2">
      <c r="A36" s="95" t="s">
        <v>49</v>
      </c>
      <c r="B36" s="95"/>
      <c r="C36" s="37" t="s">
        <v>47</v>
      </c>
      <c r="D36" s="37"/>
      <c r="E36" s="35"/>
      <c r="F36" s="35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2"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прил.5. 2012 (1 кв)</vt:lpstr>
      <vt:lpstr>прил.4. 2012 (1 кв)</vt:lpstr>
      <vt:lpstr>'прил.5. 2012 (1 кв)'!Заголовки_для_печати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2012-04-19T06:20:38Z</cp:lastPrinted>
  <dcterms:created xsi:type="dcterms:W3CDTF">2012-04-18T11:17:26Z</dcterms:created>
  <dcterms:modified xsi:type="dcterms:W3CDTF">2012-04-19T06:55:06Z</dcterms:modified>
</cp:coreProperties>
</file>